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humentumteam.sharepoint.com/sites/infandinit/Shared Documents/Initiatives/IFR4NPO/Public documents/Tools/"/>
    </mc:Choice>
  </mc:AlternateContent>
  <xr:revisionPtr revIDLastSave="2" documentId="13_ncr:1_{8FB4726C-0A31-4D35-9200-FC7524BB6BB6}" xr6:coauthVersionLast="47" xr6:coauthVersionMax="47" xr10:uidLastSave="{2A1E59D9-4E53-4DC2-811F-25F1F09BC124}"/>
  <bookViews>
    <workbookView xWindow="-120" yWindow="-120" windowWidth="20730" windowHeight="11160" xr2:uid="{982AFA68-502C-42B4-AE06-99C8DF53F700}"/>
  </bookViews>
  <sheets>
    <sheet name="About" sheetId="11" r:id="rId1"/>
    <sheet name="Questions for pilot" sheetId="14" r:id="rId2"/>
    <sheet name="Scale" sheetId="1" r:id="rId3"/>
    <sheet name="Detail" sheetId="8" r:id="rId4"/>
    <sheet name="4.1" sheetId="6" r:id="rId5"/>
    <sheet name="5.3" sheetId="5" r:id="rId6"/>
    <sheet name="3.2_6.1" sheetId="4" r:id="rId7"/>
    <sheet name="6.3" sheetId="2" r:id="rId8"/>
    <sheet name="6.4" sheetId="7" r:id="rId9"/>
    <sheet name="Glossary" sheetId="12" r:id="rId10"/>
    <sheet name="List" sheetId="13" r:id="rId11"/>
    <sheet name="Colours" sheetId="10" state="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6" l="1"/>
  <c r="G8" i="6"/>
  <c r="G7" i="6"/>
  <c r="L14" i="6"/>
  <c r="P13" i="6"/>
  <c r="P12" i="6"/>
  <c r="P11" i="6"/>
  <c r="P14" i="6" s="1"/>
  <c r="N13" i="6"/>
  <c r="G12" i="6" s="1"/>
  <c r="N12" i="6"/>
  <c r="G11" i="6" s="1"/>
  <c r="N11" i="6"/>
  <c r="M13" i="6"/>
  <c r="M12" i="6"/>
  <c r="O12" i="6" s="1"/>
  <c r="M11" i="6"/>
  <c r="O11" i="6" s="1"/>
  <c r="A5" i="10"/>
  <c r="G5" i="10" s="1"/>
  <c r="A4" i="10"/>
  <c r="G4" i="10" s="1"/>
  <c r="A3" i="10"/>
  <c r="G3" i="10" s="1"/>
  <c r="N14" i="6" l="1"/>
  <c r="O13" i="6"/>
  <c r="O14" i="6"/>
  <c r="H13" i="6" s="1"/>
  <c r="G20" i="6" s="1"/>
  <c r="H21" i="6" s="1"/>
  <c r="H15" i="6"/>
  <c r="G26" i="6" s="1"/>
  <c r="G10" i="6"/>
  <c r="M14" i="6"/>
  <c r="H14" i="6" s="1"/>
  <c r="G25" i="6" s="1"/>
  <c r="D4" i="10"/>
  <c r="D5" i="10"/>
  <c r="C3" i="10"/>
  <c r="E4" i="10"/>
  <c r="E5" i="10"/>
  <c r="C4" i="10"/>
  <c r="F4" i="10"/>
  <c r="F5" i="10"/>
  <c r="C5" i="10"/>
  <c r="F31" i="7"/>
  <c r="F30" i="7"/>
  <c r="F25" i="7"/>
  <c r="M42" i="6"/>
  <c r="L42" i="6"/>
  <c r="N42" i="6" s="1"/>
  <c r="K42" i="6"/>
  <c r="M41" i="6"/>
  <c r="L41" i="6"/>
  <c r="K41" i="6"/>
  <c r="N41" i="6" s="1"/>
  <c r="N36" i="6"/>
  <c r="N35" i="6"/>
  <c r="G42" i="6"/>
  <c r="G41" i="6"/>
  <c r="G36" i="6"/>
  <c r="G35" i="6"/>
  <c r="G16" i="6"/>
  <c r="F26" i="5"/>
  <c r="J21" i="5"/>
  <c r="J26" i="5" s="1"/>
  <c r="I21" i="5"/>
  <c r="K21" i="5" s="1"/>
  <c r="F21" i="5"/>
  <c r="M57" i="4"/>
  <c r="L57" i="4"/>
  <c r="K57" i="4"/>
  <c r="J57" i="4"/>
  <c r="L56" i="4"/>
  <c r="N56" i="4" s="1"/>
  <c r="K56" i="4"/>
  <c r="J56" i="4"/>
  <c r="M50" i="4"/>
  <c r="M51" i="4"/>
  <c r="L51" i="4"/>
  <c r="K51" i="4"/>
  <c r="J51" i="4"/>
  <c r="K50" i="4"/>
  <c r="J50" i="4"/>
  <c r="M45" i="4"/>
  <c r="L45" i="4"/>
  <c r="K45" i="4"/>
  <c r="J45" i="4"/>
  <c r="M44" i="4"/>
  <c r="L44" i="4"/>
  <c r="K44" i="4"/>
  <c r="J44" i="4"/>
  <c r="F57" i="4"/>
  <c r="E57" i="4"/>
  <c r="D57" i="4"/>
  <c r="C57" i="4"/>
  <c r="G57" i="4" s="1"/>
  <c r="F56" i="4"/>
  <c r="E56" i="4"/>
  <c r="D56" i="4"/>
  <c r="C56" i="4"/>
  <c r="G56" i="4" s="1"/>
  <c r="F51" i="4"/>
  <c r="E51" i="4"/>
  <c r="D51" i="4"/>
  <c r="C51" i="4"/>
  <c r="G51" i="4" s="1"/>
  <c r="F50" i="4"/>
  <c r="E50" i="4"/>
  <c r="D50" i="4"/>
  <c r="C50" i="4"/>
  <c r="M38" i="4"/>
  <c r="L38" i="4"/>
  <c r="K38" i="4"/>
  <c r="J38" i="4"/>
  <c r="M37" i="4"/>
  <c r="L37" i="4"/>
  <c r="K37" i="4"/>
  <c r="J37" i="4"/>
  <c r="F38" i="4"/>
  <c r="E38" i="4"/>
  <c r="E45" i="4" s="1"/>
  <c r="G45" i="4" s="1"/>
  <c r="D38" i="4"/>
  <c r="C38" i="4"/>
  <c r="F37" i="4"/>
  <c r="E37" i="4"/>
  <c r="D37" i="4"/>
  <c r="C37" i="4"/>
  <c r="G50" i="4"/>
  <c r="G38" i="4"/>
  <c r="G37" i="4"/>
  <c r="G44" i="4"/>
  <c r="F45" i="4"/>
  <c r="D45" i="4"/>
  <c r="C45" i="4"/>
  <c r="N50" i="4"/>
  <c r="N45" i="4"/>
  <c r="N44" i="4"/>
  <c r="N38" i="4"/>
  <c r="N37" i="4"/>
  <c r="L50" i="4"/>
  <c r="H27" i="6" l="1"/>
  <c r="I26" i="5"/>
  <c r="K26" i="5" s="1"/>
  <c r="H16" i="6"/>
  <c r="N57" i="4"/>
  <c r="N51" i="4"/>
</calcChain>
</file>

<file path=xl/sharedStrings.xml><?xml version="1.0" encoding="utf-8"?>
<sst xmlns="http://schemas.openxmlformats.org/spreadsheetml/2006/main" count="670" uniqueCount="306">
  <si>
    <t>Cash basis</t>
  </si>
  <si>
    <t>Basis</t>
  </si>
  <si>
    <t>Level</t>
  </si>
  <si>
    <t>Dr</t>
  </si>
  <si>
    <t>Account</t>
  </si>
  <si>
    <t>Fund</t>
  </si>
  <si>
    <t>Cr</t>
  </si>
  <si>
    <t>Rent</t>
  </si>
  <si>
    <t>Donor 1</t>
  </si>
  <si>
    <t xml:space="preserve">Cr </t>
  </si>
  <si>
    <t>Bank</t>
  </si>
  <si>
    <t xml:space="preserve">Dr </t>
  </si>
  <si>
    <t>Prepayments</t>
  </si>
  <si>
    <t>Gen fund</t>
  </si>
  <si>
    <t>Double entry</t>
  </si>
  <si>
    <t>1. On payment of the rent</t>
  </si>
  <si>
    <t>Financial Reporting Results</t>
  </si>
  <si>
    <t>At 31 Jan 202X</t>
  </si>
  <si>
    <t>Total</t>
  </si>
  <si>
    <t>At 28 Feb 202X</t>
  </si>
  <si>
    <t>Income statement for the month</t>
  </si>
  <si>
    <t>Income statement year to date</t>
  </si>
  <si>
    <t>Balance sheet</t>
  </si>
  <si>
    <t>At 30 June 202X</t>
  </si>
  <si>
    <t>At 31 Dec 202X</t>
  </si>
  <si>
    <t>2. Adjustment to recognise prepayment 31 Jan 202X</t>
  </si>
  <si>
    <t>Income statement extract for the month</t>
  </si>
  <si>
    <t>Income statement extract year to date</t>
  </si>
  <si>
    <t>Balance sheet extract</t>
  </si>
  <si>
    <t>$</t>
  </si>
  <si>
    <t>1. On payment of medical insurance</t>
  </si>
  <si>
    <t>Med ins exp</t>
  </si>
  <si>
    <t>Indirect</t>
  </si>
  <si>
    <t>Med ins</t>
  </si>
  <si>
    <t>11 months at $2,000</t>
  </si>
  <si>
    <t>1/12 of $3600</t>
  </si>
  <si>
    <t>1/12 of $24,000</t>
  </si>
  <si>
    <t>Gen</t>
  </si>
  <si>
    <t>Monthly charge</t>
  </si>
  <si>
    <t>Ind</t>
  </si>
  <si>
    <t>Indirect costs</t>
  </si>
  <si>
    <t>1/12 of ($5,400 + $15,000)</t>
  </si>
  <si>
    <t>11/12 of ($5,400 + $15,000)</t>
  </si>
  <si>
    <t>11/12 of $3,600</t>
  </si>
  <si>
    <t>3. Adjustment to release prepayment each month Feb until Dec 202X</t>
  </si>
  <si>
    <t>4. Monthly allocation of indirect costs to funds</t>
  </si>
  <si>
    <t>Relocation exp</t>
  </si>
  <si>
    <t>Accruals</t>
  </si>
  <si>
    <t>(within current assets)</t>
  </si>
  <si>
    <t>(within current liabilities)</t>
  </si>
  <si>
    <t>At 30 Nov 202X</t>
  </si>
  <si>
    <r>
      <rPr>
        <b/>
        <sz val="11"/>
        <color theme="1"/>
        <rFont val="Calibri"/>
        <family val="2"/>
        <scheme val="minor"/>
      </rPr>
      <t>Scenario:</t>
    </r>
    <r>
      <rPr>
        <sz val="11"/>
        <color theme="1"/>
        <rFont val="Calibri"/>
        <family val="2"/>
        <scheme val="minor"/>
      </rPr>
      <t xml:space="preserve"> The contracts of project staff include costs to relocate at the end of the project on 30 Nov 202X.  By that date the costs constitute a present obligation as a result of past events but have not yet been paid. Donor 1 accepts inclusion of end of project 'commitments' in the final expenditure report. The costs are estimated at $10,000, but when actually paid in December, amount to $11,000.  The difference is not recoverable from the donor.</t>
    </r>
  </si>
  <si>
    <t>2. Record payment in December 202X</t>
  </si>
  <si>
    <t>1. Recognise liability at 30 November 202X</t>
  </si>
  <si>
    <t>Lower of apportionable amount and limit accepted by donor</t>
  </si>
  <si>
    <t>Apportionable amount plus amounts not covered by donors</t>
  </si>
  <si>
    <t>Donor 2</t>
  </si>
  <si>
    <t>The NPO maintains cashbooks in more than one currency</t>
  </si>
  <si>
    <t>Handwritten (eg manual cashbooks), Electronic worksheets (eg Excel), or in an accounting software.</t>
  </si>
  <si>
    <t>The NPO gives cash 'working advances' to staff and records the expense only when and to the extent that they have provided receipts as accountablity.</t>
  </si>
  <si>
    <t>Examples and comments</t>
  </si>
  <si>
    <t>Outside of the accounting system, the NPO maintains a file or list of unpaid bills or invoices so that it can easily identify amounts due not paid.</t>
  </si>
  <si>
    <t>Outside of the accounting system, the NPO maintains a register of fixed assets for the primary purpose of control and compliance rather than accounting.</t>
  </si>
  <si>
    <t>This provides 'accrual-based' information but without making accounting adjustments.  The information is not subject to double-entry controls.</t>
  </si>
  <si>
    <t>The NPO is able to categorise each transaction not only by account, but also by fund, eg donor or project.</t>
  </si>
  <si>
    <t xml:space="preserve">Funds are a type of cost centre that records transactions for a specific project or donor.  There can also be general funds, or funds may be used to track and apportion indirect costs.  For example, medical insurance costs are charged according to the projects or departments where the repsective staff work. Depending on the level of legal or fiduciary restriction on the use of funds, such allocations may be considered to be part of 'cost accounting' rather than 'financial accounting'. </t>
  </si>
  <si>
    <t xml:space="preserve">This is a 'non-cash' transaction, but may still form part of 'cash-basis' accounts. For example, an expense charged to a project in a previous year is subsequently found to be disallowed according to donor rules and must be funded intead from general funds. Or a completed donor funded project has incurred costs in excess of the funding available, so costs are transferred to general fund to prevent a fund with a permanently negative balance. Depending on the level of legal or fiduciary restriction on the use of funds, such inter fund transfers may be considered to be part of 'cost accounting' rather than 'financial accounting'. </t>
  </si>
  <si>
    <t>Gross salaries</t>
  </si>
  <si>
    <t xml:space="preserve">General </t>
  </si>
  <si>
    <t>Net pay control</t>
  </si>
  <si>
    <t>Payroll tax control</t>
  </si>
  <si>
    <t>Social secrity control</t>
  </si>
  <si>
    <t>Employers social security</t>
  </si>
  <si>
    <t>TOTAL</t>
  </si>
  <si>
    <t>Liability</t>
  </si>
  <si>
    <t>Account type</t>
  </si>
  <si>
    <t>Social security</t>
  </si>
  <si>
    <t>All numbers derived from payroll totals</t>
  </si>
  <si>
    <t>1. Recognition of payroll liabilities each month</t>
  </si>
  <si>
    <t>2. Payment to staff each month</t>
  </si>
  <si>
    <t>3. Remittance of payroll taxes and social security controbutions the following month</t>
  </si>
  <si>
    <t>At 31 January 202X</t>
  </si>
  <si>
    <t>Payroll taxes due</t>
  </si>
  <si>
    <t>Social secrity due</t>
  </si>
  <si>
    <t>With respect to January payroll</t>
  </si>
  <si>
    <t>January liability paid, February liability shown</t>
  </si>
  <si>
    <t>A payroll journal is entered to recognise payroll taxes, social security contributions and net pay due.</t>
  </si>
  <si>
    <t xml:space="preserve">Monitoring salary advances and loans and their recovery (via the payroll) in the accounting system is important for internal control and tax compliance purposes, as well as providing information about assets and liabilities.  Some NPOs are keen to provide advances or loans to staff as part of their HR policy, and tracking them via the balance sheet enables the correct amount to be charged to projects each month, while having visibility of unrecovered loans or advances. </t>
  </si>
  <si>
    <t>In addition to providing information about liabilities, which is helpful for cashflow planning and management, this provides information about purchases by supplier which may be useful in fraud prevention and detection, as well as price negotiation.</t>
  </si>
  <si>
    <t>An accounts receivable or 'customer' ledger is used to record invoices (income and debtor) in the accounting system, separate from the receipt of cash.</t>
  </si>
  <si>
    <t>An accounts payable or suppliers (vendors) ledger is used to record invoices (expense and liability) in the accounting system separate from the payment.</t>
  </si>
  <si>
    <t xml:space="preserve">This may be useful to NPOs providing goods or services for a fee or contribution.  Invoices may also be used as a mechanism to request funds from donors, or to record the use of education bursary funds.  This provides information about amounts receiveable (current assets) which is useful for managing cashflow and the operational or 'working' capital that the NPO needs to maintain its business. </t>
  </si>
  <si>
    <t>Recognising accruals and prepayments for indirect costs smooths the monthly charges and results in fairer apportionments to donors or projects that may start or stop through the course of the year.</t>
  </si>
  <si>
    <t>Recognising accruals and prepayments for direct costs may give a stronger link between the costs shown and the activities carried out. It also provides important information about assets and liabilities</t>
  </si>
  <si>
    <t>One single supply item may be used on a number of projects. The NPO holds the items on the balance sheet on purchase (as inventory, or in a control account), and expenses to different projects or funds only at the time of use.</t>
  </si>
  <si>
    <t>Eg Fuel usage against a prepaid card, internet data, office supplies</t>
  </si>
  <si>
    <t>Donations in kind are recogised as income, along with the corresponding expense or asset</t>
  </si>
  <si>
    <t>Recognising accruals and prepayments for costs at the year end provides more reliable picture of assets and liabilities, particularly where these are material.  This is commonly done for organisations that maintain their books on a cash or modified cash basis during the year and make adjustments with the support of auditors for their year end audited accounts.</t>
  </si>
  <si>
    <t xml:space="preserve">Recognising accrued or deferred income at the year end provides more reliable picture of assets and liabilities, particularly where these are material.  Income, even non-exchange income, may be receiveable on account of contractual obligations, or may require referral on account of time or use restrictions, or unmet conditions. </t>
  </si>
  <si>
    <t>If the NPO does not have a good understanding of these adjustments there is a risk of inconsistency between the audited accounts and the ledger, or confusion about how to reverse such adjustments. The basis of income recognition will depend on the organisation's accounting policy and is a matter of great significance for general purpose financial reporting, since income is often an indiciation of size.</t>
  </si>
  <si>
    <t>Adjustments to defer or accrue income at eash month end are particularly helpful for exchange income.</t>
  </si>
  <si>
    <t>If an expense account is charged on purchase of inventory items, an adjusting entry is made to recognise unused amounts still held at the year end.  If a corresponding cost is recognised on receipt of donated items for sale, an adjusting entry is made to recognise unsold amounts still held at the year end.</t>
  </si>
  <si>
    <t>This might include medical or laboratory supplies used to deliver services, food or shelter related items for distribution in an emergency context, unused office or cleaning supplies, or donated items for sale.</t>
  </si>
  <si>
    <t>Inventory items are recorded to the balance sheet at time of acquisition, and expensed (to one or more funds) on issue.  The balance on the inventory account at any one time is represented by a verifyable list of items, with unit quanities and values.</t>
  </si>
  <si>
    <t>Eg medical supplies. This may be become more complex if  additional spend on items (eg packaging or transport to place of use) is attributed to item value. Or donated items for sale. There may be cost / benefit trade offs.</t>
  </si>
  <si>
    <t>1. On purchase of motorcycles</t>
  </si>
  <si>
    <t>Motor vehicles</t>
  </si>
  <si>
    <t>Expense</t>
  </si>
  <si>
    <t>2. Capitalisation of the assets and removal of capital expenditure from Expenditure section of ledger</t>
  </si>
  <si>
    <t>Asset</t>
  </si>
  <si>
    <t>3. Depreciation of asset through general fund</t>
  </si>
  <si>
    <t xml:space="preserve">Depreciation </t>
  </si>
  <si>
    <t>Accumulated depreciation</t>
  </si>
  <si>
    <t>Motor cycles</t>
  </si>
  <si>
    <t>Expense (Capex)</t>
  </si>
  <si>
    <t>At 31 December 202X</t>
  </si>
  <si>
    <t>Depreciation</t>
  </si>
  <si>
    <t>The NPO holds donor funds in a dedicated donor currency bank account to limit exchange rate risk, and/or as required by the donor, and also maintains home currency bank and cash accounts.</t>
  </si>
  <si>
    <t>This could hold information including date of purchase, acquisition or disposal, references to supporting documents, cost or value, donor or project, identifier, location or custodian. It may or may not include information about useful life and depreciation charges. Even if the register provides 'accrual-based' information, and support asset managemnt, it is not used to make entries in the accounting system or subject to double-entry controls.</t>
  </si>
  <si>
    <t>This may be done within or outside the main accounting system. The amount charged to projects could be calculated based on the amount apportionable according to some fair and justifyable basis, and/or the amounts or percentages allowed by the donor or grant agreement. More sophisticated systems will enable the calculation of the true cost of a project including applicable overheads, compared to the amount recovered from donors, to ascertain the extent to which each project is contributing to or drawing on organisation funds.  This forms part of cost accounting rather than financial accounting and would not normally feature in general purpose financial reports.</t>
  </si>
  <si>
    <t>Information about the assets available to the NPO is useful in assessing efficiency, identifying income generation opportunites, and understanding the age and possible assets replacement needs. Depreciation costs associated with 'indirect' assets (those used in support activites) may be included in indirect cost allocations to projects whereas the asset purchase cost may not be allowable. Reconciliation of the figures in the double entry ledger to the fixed asset register provide a powerful internal control.  Some organisations do not capitalise donor funded assets because of the need to show purchase cost rather than depreciation in donor reports (see 6.4).  This is common rather than recommended practice.</t>
  </si>
  <si>
    <t>Rent expense</t>
  </si>
  <si>
    <t>Timing diff</t>
  </si>
  <si>
    <t>At 31 Jan 2021</t>
  </si>
  <si>
    <t>At 31 Dec 2021</t>
  </si>
  <si>
    <t>At 31 Dec 2022</t>
  </si>
  <si>
    <t>2. Adjustment to recognise prepayment 31 Jan 2021</t>
  </si>
  <si>
    <t>3. Adjustment to release prepayment each month until Dec 2022</t>
  </si>
  <si>
    <r>
      <rPr>
        <b/>
        <sz val="11"/>
        <color theme="1"/>
        <rFont val="Calibri"/>
        <family val="2"/>
        <scheme val="minor"/>
      </rPr>
      <t>Scenario:</t>
    </r>
    <r>
      <rPr>
        <sz val="11"/>
        <color theme="1"/>
        <rFont val="Calibri"/>
        <family val="2"/>
        <scheme val="minor"/>
      </rPr>
      <t xml:space="preserve"> Rent of a building, a direct project cost, is chargeable in full to Donor1.  Securing the property and obtaining a good rate is dependent on paying 2 years upfront.  The NPO pays $24,000 for two year's rent on 1 Jan 2021.  The NPO would like to include the full amount in its donor report in order to liquidiate the advance (or receive reimbursement), and the expense is allowable according to the donor's rules.  The NPO prepares monthly management accounts recognising adjustments for prepayments and accruals.  The NPO is not required to apply IFRS16 on leases.</t>
    </r>
  </si>
  <si>
    <t>Track internal cash working advances</t>
  </si>
  <si>
    <t>Keep multiple analysis cashbooks</t>
  </si>
  <si>
    <t>Keep cashbooks in two or more currencies</t>
  </si>
  <si>
    <t>Make inter-fund adjustments</t>
  </si>
  <si>
    <t>Post payroll journals</t>
  </si>
  <si>
    <t>Track salary advances and loans</t>
  </si>
  <si>
    <t>Use Accounts Payable for supplier invoices and payments</t>
  </si>
  <si>
    <t>Use Accounts Receivable for client invoices and receipts</t>
  </si>
  <si>
    <t>Adjust for accrued or prepaid costs at year end</t>
  </si>
  <si>
    <t>Adjust for accrued or deferred income at year end</t>
  </si>
  <si>
    <t>Adjust for accrued or prepaid indirect costs at month end</t>
  </si>
  <si>
    <t>Adjust for accrued or prepaid direct costs at month end</t>
  </si>
  <si>
    <t>Modified cash basis</t>
  </si>
  <si>
    <t>Increments</t>
  </si>
  <si>
    <t>Accrual</t>
  </si>
  <si>
    <t>Keep at least one analysis cashbook</t>
  </si>
  <si>
    <t>Capitalise at least fixed assets purchased with own funds</t>
  </si>
  <si>
    <t>Track each inventory receipt and issue</t>
  </si>
  <si>
    <t>Expenditure</t>
  </si>
  <si>
    <t>Project / fund</t>
  </si>
  <si>
    <t>Project 1</t>
  </si>
  <si>
    <t>Project 2</t>
  </si>
  <si>
    <r>
      <rPr>
        <b/>
        <sz val="11"/>
        <color theme="1"/>
        <rFont val="Calibri"/>
        <family val="2"/>
        <scheme val="minor"/>
      </rPr>
      <t>Scenario:</t>
    </r>
    <r>
      <rPr>
        <sz val="11"/>
        <color theme="1"/>
        <rFont val="Calibri"/>
        <family val="2"/>
        <scheme val="minor"/>
      </rPr>
      <t xml:space="preserve"> An NPO employs 10 staff who work on 2 projects as well as general support.  The organisation pays staff before the month end but remits the associated payroll tax and social security contributions the following month, before the tax authority deadline.  The organisation recognises the payroll liabilities in the month that they relate to. The payroll taxes are 20% of gross, and the social security includes 10% contribution by the employee and 10% by the employer.  The total gross salary charge is $10,000.</t>
    </r>
  </si>
  <si>
    <t>Gross pay</t>
  </si>
  <si>
    <t>Net</t>
  </si>
  <si>
    <t>Employee</t>
  </si>
  <si>
    <t>General</t>
  </si>
  <si>
    <t>A</t>
  </si>
  <si>
    <t>B</t>
  </si>
  <si>
    <t>C</t>
  </si>
  <si>
    <t>Tax (20%)</t>
  </si>
  <si>
    <t>NPO</t>
  </si>
  <si>
    <t>Funder</t>
  </si>
  <si>
    <t>Reason</t>
  </si>
  <si>
    <t>List receipts and payments</t>
  </si>
  <si>
    <t>Maintain a fixed assets register</t>
  </si>
  <si>
    <t>Track unpaid bills in a separate register (or use Accounts Payable)</t>
  </si>
  <si>
    <t>Apportion indirect costs to funds / projects</t>
  </si>
  <si>
    <t>sky</t>
  </si>
  <si>
    <t>sun</t>
  </si>
  <si>
    <t>clear</t>
  </si>
  <si>
    <t>rich</t>
  </si>
  <si>
    <t>R</t>
  </si>
  <si>
    <t>G</t>
  </si>
  <si>
    <t>Description</t>
  </si>
  <si>
    <t>Accounting action</t>
  </si>
  <si>
    <t>NPO Eg Compliance requirement, strategic choice, capacity, history etc?
Funder Eg Consistency, simplicity, capacity, history, flexibility etc</t>
  </si>
  <si>
    <t>Capitalise and depreciate all fixed assets*</t>
  </si>
  <si>
    <t>Recognise inventory held at year end*</t>
  </si>
  <si>
    <t>Yes, No, N/A</t>
  </si>
  <si>
    <t>Require, permit, prohibit</t>
  </si>
  <si>
    <t>Recognise appicable donations-in-kind (gifts or services)*</t>
  </si>
  <si>
    <t>Adjust for accrued or deferred income at month end</t>
  </si>
  <si>
    <t>Non-profit accounting basis tool</t>
  </si>
  <si>
    <t>A slide deck explaining the background to this tool, and how to use it can be found here:</t>
  </si>
  <si>
    <t>This is also known as 'single entry' bookeeping</t>
  </si>
  <si>
    <t>A simple transaction list, not anaysed by code or budget line</t>
  </si>
  <si>
    <t>The descriptions on this page add more detail explain each row on the 'Scale' tab</t>
  </si>
  <si>
    <t>One cashbook is maintained that itemises receipt and payment transactions and assigns each to categories for summary purposes.</t>
  </si>
  <si>
    <t xml:space="preserve">Multiple cashbooks are maintained for each cash, bank and mobile money account.  The cashbook summaries together to produce financial reports. </t>
  </si>
  <si>
    <t>Bank accounts, cash held in different locations or by different people, petty cash imprest, unbanked cash receipts control, mobile money.  The cashbooks may be handwritten, electronic worksheets or held within an accounting software.</t>
  </si>
  <si>
    <t>Staff advances may be tracked using debtors accounts within an accounting system, but could also be considered as 'organisational cash held internally in the custody of someone other than the cashier'. This is therefore still technically 'cash basis' accounting, even though it requires use of a 'non-cash journal entry' to liquidate the advance and recognise the cost to the NPO.</t>
  </si>
  <si>
    <t xml:space="preserve">Amounts are transferred from one project or fund to another with or without equivalent movement of physical cash. </t>
  </si>
  <si>
    <t>Glossary</t>
  </si>
  <si>
    <t>Term</t>
  </si>
  <si>
    <t>Intended meaning</t>
  </si>
  <si>
    <t>Working advances</t>
  </si>
  <si>
    <t>Projects</t>
  </si>
  <si>
    <t>Apportion</t>
  </si>
  <si>
    <t>Register</t>
  </si>
  <si>
    <t>Allocate</t>
  </si>
  <si>
    <t>Recognise all applicable assets and liabilities in real time*</t>
  </si>
  <si>
    <t>Fund, inter-fund</t>
  </si>
  <si>
    <t>Accounts Payable</t>
  </si>
  <si>
    <t>Accounts Receivable</t>
  </si>
  <si>
    <t>Inventory</t>
  </si>
  <si>
    <t>Fixed assets</t>
  </si>
  <si>
    <t>Capitalise</t>
  </si>
  <si>
    <t>Depreciate</t>
  </si>
  <si>
    <t>A salary advance or staff loan is recorded as a debtor or prepayment and recovered through the payroll rather than expensed to salary expense at the time of payment</t>
  </si>
  <si>
    <t>Income</t>
  </si>
  <si>
    <t>Fixed Assets purchased with organisation funds (as opposed to donor funds) are capitalised to the balance sheet and depreciated in accordance with their useful life.</t>
  </si>
  <si>
    <t>All material and relevant assets and liabilities, income and expenditure are recognised</t>
  </si>
  <si>
    <t>In 2020 there is no internationally applicable accounting standard to define what full accrual accounting should look like, but the IFR4NPO project is devloping such Guidance.  www.ifr4npo.org</t>
  </si>
  <si>
    <t>Common accruals adjustments include audit fees and telephone bills and other expenses paid at the start of the following year that related to the previous year. Common prepayment adjustments include rent and insurance. If the NPO does not have a good understanding of these adjustments there is a risk of inconsistency between the audited accounts and the ledger, or confusion about how to reverse such adjustments.
See scenario and worked example on tab 5.3</t>
  </si>
  <si>
    <t>This is one of the most common forms of NPO transaction that generates a liability.  Use of a payroll journal confers advantages in terms of internal controls and cost allocation, as well as providing information about liabilities. Some organisations settle the taxes before the same month end to ensure that such costs may be charged to donors requiring cash based accounts. Some donors accept gross salary allocations knowing payroll liabilities will be settled the following month. See scenario and worked example on tab 4.1</t>
  </si>
  <si>
    <t>Indirect costs (which support the running of the organisation as a whole rather than being attributable projects), are tracked and allocated to projects.
See scenario and worked example on tab 3.2_6.1</t>
  </si>
  <si>
    <t xml:space="preserve">For example, medical insurance for indirect staff, or office rent paid in advance, or organisational audit fee that might otherwise only be accrued during the audit process, too late to charge to funders. 
See scenario and worked example on tab 6.2
</t>
  </si>
  <si>
    <t xml:space="preserve">All assets, whether funded by donors or otherwise, are capitalised and depreciated, provided they are owned by the organisation. </t>
  </si>
  <si>
    <t>There are various questions about the depreciation that should be charged, for example if the asset is required to be returned at the end of the project, has use restrictions, or if the asset is in seasonal or sporadic rather than continual use, perhaps in storage for a year or more in between periods of use on different projects. See scenario and worked example on tab 6.2</t>
  </si>
  <si>
    <t>For example, where a financial year end comes in the middle of an academic term, or where income for services has been earned but not billed (possibly requiring recognition of workin progress). 
See scenario and worked example on tab 6.4</t>
  </si>
  <si>
    <t>Eg fixed assets or access to assets, inventory or supplies, or services such as community labour, or professional volunteers</t>
  </si>
  <si>
    <t>For example a workshop event carried out in April, but venue costs not invoiced or paid until May. Or field office rent paid 2 years in advance.
See scenario and worked example on tab 6.3</t>
  </si>
  <si>
    <t>6.3 Prepaid rent: worked example</t>
  </si>
  <si>
    <t>3.2 / 6.1 Prepaid medical insurance: worked example</t>
  </si>
  <si>
    <t>5.3 Accrued relocation costs: worked example</t>
  </si>
  <si>
    <t>4.1 Payroll journal worked example</t>
  </si>
  <si>
    <t>General fund</t>
  </si>
  <si>
    <t>fund</t>
  </si>
  <si>
    <t>Project /</t>
  </si>
  <si>
    <t>SS (10%</t>
  </si>
  <si>
    <t>Employees</t>
  </si>
  <si>
    <t>SS (10%)</t>
  </si>
  <si>
    <t>Employers</t>
  </si>
  <si>
    <t>See simple example payroll here:</t>
  </si>
  <si>
    <t>6.4 Donor funded asset</t>
  </si>
  <si>
    <t>Capex</t>
  </si>
  <si>
    <t>Capital expenditure.  If an entity is accounting or reporting on a cash basis, this would be within the expenditure section of the ledger, not the asset section</t>
  </si>
  <si>
    <t>Sub-ledger used to track invoices from and payments to Suppliers or Creditors</t>
  </si>
  <si>
    <t>Sub-ledger used to track invoices to and payments from Customers or Debtors</t>
  </si>
  <si>
    <t>Overall level on the scale (1 to 7)</t>
  </si>
  <si>
    <t>Now</t>
  </si>
  <si>
    <t>Future</t>
  </si>
  <si>
    <t>Use this as shorthand to communicate an approximation of current practice or desired state.  Chose the level that most fairly refects your current practice</t>
  </si>
  <si>
    <t>Double-funding fraud</t>
  </si>
  <si>
    <t>I am an NPO</t>
  </si>
  <si>
    <t>I am a Funder</t>
  </si>
  <si>
    <t>Hide the NPO or Funder coumns that do not apply</t>
  </si>
  <si>
    <t>Allocate income and costs to funds</t>
  </si>
  <si>
    <t>Yes</t>
  </si>
  <si>
    <t>No</t>
  </si>
  <si>
    <t>N/A</t>
  </si>
  <si>
    <t>Allocate costs to funds on use (eg of fuel or inventory)</t>
  </si>
  <si>
    <t>Require</t>
  </si>
  <si>
    <t>Permit</t>
  </si>
  <si>
    <t>Prohibit</t>
  </si>
  <si>
    <r>
      <rPr>
        <b/>
        <sz val="11"/>
        <color theme="1"/>
        <rFont val="Calibri"/>
        <family val="2"/>
        <scheme val="minor"/>
      </rPr>
      <t>Scenario:</t>
    </r>
    <r>
      <rPr>
        <sz val="11"/>
        <color theme="1"/>
        <rFont val="Calibri"/>
        <family val="2"/>
        <scheme val="minor"/>
      </rPr>
      <t xml:space="preserve"> The NPO is given a grant to purchase 10 motorcyles for $20,000 to support the movement of social workers doing home vists to vulnerable children, which it buys in January 202X.  The NPO is required to report to the donor the amount spent on the motorcyles. The motorcycles are included in the fixed assets register together with the donor and use restriction.  At the end of the project, the motocycles will remain the property of the NPO. The annual depreciation charge is estimated to be $5,000.</t>
    </r>
  </si>
  <si>
    <t>A list with details, for example unpaid bills or fixed assets, usually outside the main accounting system, but may be reconciled to it</t>
  </si>
  <si>
    <t>Cash or other funds advanced to staff to carry out work related tasks or duties. Staff retire the advance with receipts or other evidence of payments made.</t>
  </si>
  <si>
    <t>Also known as stocks - items held for use, distribution or sale such as medical supplies or stationery</t>
  </si>
  <si>
    <t>For funders, 'require, prohibit or permit' is in relation to project reporting</t>
  </si>
  <si>
    <t>Eg.</t>
  </si>
  <si>
    <t>3-4</t>
  </si>
  <si>
    <t>5-6</t>
  </si>
  <si>
    <t xml:space="preserve">Entity Name: </t>
  </si>
  <si>
    <t>Quiestions for pilot</t>
  </si>
  <si>
    <t>Organisation name</t>
  </si>
  <si>
    <t>Tool completed by (name)</t>
  </si>
  <si>
    <t>Email address</t>
  </si>
  <si>
    <t>Organisation size - income range</t>
  </si>
  <si>
    <t>Organisation size - size range</t>
  </si>
  <si>
    <t>Local or international?</t>
  </si>
  <si>
    <t>About the organisation</t>
  </si>
  <si>
    <t>Feedback</t>
  </si>
  <si>
    <t>How easy was the tool to use?</t>
  </si>
  <si>
    <t>Were you able to give yourself an overall score on the spectrum?</t>
  </si>
  <si>
    <t>Were the explanations and examples helpful? How could they be improved?</t>
  </si>
  <si>
    <t>Any comments on the levels on the scale - eg any that should be reworded, or put in a different order?</t>
  </si>
  <si>
    <t>Any comments on how to improve the accompanying slide deck?</t>
  </si>
  <si>
    <t>Any types of transactions or treatment that shoud be included?</t>
  </si>
  <si>
    <t>Return</t>
  </si>
  <si>
    <t>Please submit your comments to sam.musoke@humentum.org</t>
  </si>
  <si>
    <t>Any other comments or suggestions?</t>
  </si>
  <si>
    <t>Which people (roles) in the organisation participated in the scoring?</t>
  </si>
  <si>
    <t>Did you learn anything new, or make any strategic decisions with respect to accounting basis?</t>
  </si>
  <si>
    <t>Version 3: Draft 1 for pilot</t>
  </si>
  <si>
    <t>Project / Fund</t>
  </si>
  <si>
    <t>* Guidance for consistent accrual based presentation in general purpose financial statemets under development by IFR4NPO Project</t>
  </si>
  <si>
    <t>Non-profit accounting basis diagnostic tool</t>
  </si>
  <si>
    <t>Non-profit Accounting Basis Diagnostic Tool</t>
  </si>
  <si>
    <t>The numbered tabs are worked practical examples showing practical accounting treatments</t>
  </si>
  <si>
    <t>Please note that the examples do not necessarily constititue internationally agreed or accepted practice, which is still under development by the IFR4NPO project</t>
  </si>
  <si>
    <r>
      <rPr>
        <b/>
        <sz val="11"/>
        <color theme="1"/>
        <rFont val="Calibri"/>
        <family val="2"/>
        <scheme val="minor"/>
      </rPr>
      <t>Scenario:</t>
    </r>
    <r>
      <rPr>
        <sz val="11"/>
        <color theme="1"/>
        <rFont val="Calibri"/>
        <family val="2"/>
        <scheme val="minor"/>
      </rPr>
      <t xml:space="preserve"> An NPO offers medical insurance as a benefit to all its staff. $24,000 is paid on 1 Jan for the year.  The cost can be split according to the staff covered, who work on two donor funded projects, and internal support department (indirect cost).
Project 1:             $5,400
Project 2:          $15,000
Support staff:    $3,600
The NPO wishes to claim the full amount from the donor at the point of payment, which is allowable in both cases.  Indirect costs are allocated monthly, with each donor charged the lower of the apportionable amount and the limit as per agreement.</t>
    </r>
  </si>
  <si>
    <t>To reduce the carrying value of an asset over its useful life, releasing value from the balance sheet to the income statement</t>
  </si>
  <si>
    <t>When an organisation charges or allocates the same costs to two different funders</t>
  </si>
  <si>
    <t xml:space="preserve">Items that are owned and used for along time, such as buildings, equipment, vehicles, machinery etc </t>
  </si>
  <si>
    <t>This glossary explains the terms as used in this tool in plain English.  Some terms have different meanings in different jurisdictions</t>
  </si>
  <si>
    <t>Assign direct costs to particular projects, donors or funds</t>
  </si>
  <si>
    <t>Share out indiret costs to projects, donros or funds, on a fair and justifyable basis</t>
  </si>
  <si>
    <t>Recognise an asset on the balance sheet</t>
  </si>
  <si>
    <t>A cost that is incurred (whether or not it is paid for)</t>
  </si>
  <si>
    <t>Costs that are necessary for the organisation as a whole rather than for a particular project, such as head office costs, or costs of general finance staff</t>
  </si>
  <si>
    <t>Funds received or receivable by the organisations</t>
  </si>
  <si>
    <t>Funds for general use by the organisations, ie not restricted or set aside for particular projects or purposes</t>
  </si>
  <si>
    <t>A discrete set of activities</t>
  </si>
  <si>
    <t>Transferring balances between different funds or projects or donors</t>
  </si>
  <si>
    <t>https://humentumteam.sharepoint.com/:p:/s/infandinit/EVypVU7EU7NQViLweAhVok8BO-OIrDHjNI0SDUWcFT-Nfw?e=jOoi3h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</si>
</sst>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_-;* \(#,##0\)_-;_-* &quot;-&quot;??_-;_-@_-"/>
    <numFmt numFmtId="166" formatCode="_-* #,##0.0_-;\-* #,##0.0_-;_-* &quot;-&quot;??_-;_-@_-"/>
  </numFmts>
  <fonts count="22"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i/>
      <sz val="11"/>
      <color rgb="FF7F7F7F"/>
      <name val="Calibri"/>
      <family val="2"/>
      <scheme val="minor"/>
    </font>
    <font>
      <b/>
      <sz val="11"/>
      <color theme="1"/>
      <name val="Calibri"/>
      <family val="2"/>
      <scheme val="minor"/>
    </font>
    <font>
      <b/>
      <sz val="15"/>
      <color theme="0"/>
      <name val="Calibri"/>
      <family val="2"/>
      <scheme val="minor"/>
    </font>
    <font>
      <b/>
      <sz val="14"/>
      <color theme="1"/>
      <name val="Calibri"/>
      <family val="2"/>
      <scheme val="minor"/>
    </font>
    <font>
      <b/>
      <sz val="11"/>
      <color theme="1"/>
      <name val="Open Sans Light"/>
      <family val="2"/>
    </font>
    <font>
      <sz val="11"/>
      <color theme="1"/>
      <name val="Open Sans Light"/>
      <family val="2"/>
    </font>
    <font>
      <b/>
      <sz val="16"/>
      <color theme="1"/>
      <name val="Calibri"/>
      <family val="2"/>
      <scheme val="minor"/>
    </font>
    <font>
      <b/>
      <sz val="28"/>
      <color theme="1"/>
      <name val="Calibri"/>
      <family val="2"/>
      <scheme val="minor"/>
    </font>
    <font>
      <b/>
      <sz val="11"/>
      <color theme="0"/>
      <name val="Open Sans Light"/>
      <family val="2"/>
    </font>
    <font>
      <b/>
      <sz val="28"/>
      <color theme="1"/>
      <name val="Work Sans"/>
    </font>
    <font>
      <sz val="11"/>
      <color theme="1"/>
      <name val="Work Sans"/>
    </font>
    <font>
      <sz val="28"/>
      <color theme="1"/>
      <name val="Work Sans"/>
    </font>
    <font>
      <b/>
      <sz val="11"/>
      <color theme="1"/>
      <name val="Work Sans"/>
    </font>
    <font>
      <b/>
      <sz val="14"/>
      <color theme="1"/>
      <name val="Work Sans"/>
    </font>
    <font>
      <sz val="10"/>
      <color theme="1"/>
      <name val="Calibri"/>
      <family val="2"/>
      <scheme val="minor"/>
    </font>
    <font>
      <sz val="18"/>
      <color theme="1"/>
      <name val="Calibri"/>
      <family val="2"/>
      <scheme val="minor"/>
    </font>
    <font>
      <u/>
      <sz val="11"/>
      <color theme="10"/>
      <name val="Calibri"/>
      <family val="2"/>
      <scheme val="minor"/>
    </font>
    <font>
      <b/>
      <sz val="22"/>
      <color theme="1"/>
      <name val="Calibri"/>
      <family val="2"/>
      <scheme val="minor"/>
    </font>
  </fonts>
  <fills count="15">
    <fill>
      <patternFill patternType="none"/>
    </fill>
    <fill>
      <patternFill patternType="gray125"/>
    </fill>
    <fill>
      <patternFill patternType="solid">
        <fgColor theme="8"/>
        <bgColor indexed="64"/>
      </patternFill>
    </fill>
    <fill>
      <patternFill patternType="solid">
        <fgColor theme="0"/>
        <bgColor indexed="64"/>
      </patternFill>
    </fill>
    <fill>
      <patternFill patternType="solid">
        <fgColor theme="4" tint="0.79998168889431442"/>
        <bgColor indexed="64"/>
      </patternFill>
    </fill>
    <fill>
      <patternFill patternType="solid">
        <fgColor rgb="FF5F94CE"/>
        <bgColor indexed="64"/>
      </patternFill>
    </fill>
    <fill>
      <patternFill patternType="solid">
        <fgColor rgb="FFF99D33"/>
        <bgColor indexed="64"/>
      </patternFill>
    </fill>
    <fill>
      <patternFill patternType="solid">
        <fgColor rgb="FF7996B4"/>
        <bgColor indexed="64"/>
      </patternFill>
    </fill>
    <fill>
      <patternFill patternType="solid">
        <fgColor rgb="FFDF9C4D"/>
        <bgColor indexed="64"/>
      </patternFill>
    </fill>
    <fill>
      <patternFill patternType="solid">
        <fgColor rgb="FFEB9A67"/>
        <bgColor indexed="64"/>
      </patternFill>
    </fill>
    <fill>
      <patternFill patternType="solid">
        <fgColor rgb="FFD29981"/>
        <bgColor indexed="64"/>
      </patternFill>
    </fill>
    <fill>
      <patternFill patternType="solid">
        <fgColor rgb="FFAA979A"/>
        <bgColor indexed="64"/>
      </patternFill>
    </fill>
    <fill>
      <patternFill patternType="solid">
        <fgColor theme="7" tint="0.59999389629810485"/>
        <bgColor indexed="64"/>
      </patternFill>
    </fill>
    <fill>
      <patternFill patternType="solid">
        <fgColor rgb="FF002060"/>
        <bgColor indexed="64"/>
      </patternFill>
    </fill>
    <fill>
      <patternFill patternType="solid">
        <fgColor theme="7"/>
        <bgColor indexed="64"/>
      </patternFill>
    </fill>
  </fills>
  <borders count="51">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0" applyNumberFormat="0" applyFill="0" applyBorder="0" applyAlignment="0" applyProtection="0"/>
    <xf numFmtId="0" fontId="20" fillId="0" borderId="0" applyNumberFormat="0" applyFill="0" applyBorder="0" applyAlignment="0" applyProtection="0"/>
  </cellStyleXfs>
  <cellXfs count="190">
    <xf numFmtId="0" fontId="0" fillId="0" borderId="0" xfId="0"/>
    <xf numFmtId="164" fontId="0" fillId="0" borderId="0" xfId="1" applyNumberFormat="1" applyFont="1"/>
    <xf numFmtId="0" fontId="0" fillId="0" borderId="0" xfId="0" applyAlignment="1">
      <alignment horizontal="left" vertical="top" wrapText="1"/>
    </xf>
    <xf numFmtId="165" fontId="0" fillId="0" borderId="0" xfId="1" applyNumberFormat="1" applyFont="1"/>
    <xf numFmtId="0" fontId="3" fillId="3" borderId="2" xfId="3" applyFill="1"/>
    <xf numFmtId="0" fontId="0" fillId="0" borderId="3" xfId="0" applyBorder="1"/>
    <xf numFmtId="164" fontId="0" fillId="0" borderId="3" xfId="1" applyNumberFormat="1" applyFont="1" applyBorder="1"/>
    <xf numFmtId="0" fontId="0" fillId="4" borderId="3" xfId="0" applyFill="1" applyBorder="1" applyAlignment="1">
      <alignment horizontal="left"/>
    </xf>
    <xf numFmtId="0" fontId="0" fillId="4" borderId="3" xfId="0" applyFill="1" applyBorder="1" applyAlignment="1">
      <alignment horizontal="center"/>
    </xf>
    <xf numFmtId="0" fontId="5" fillId="0" borderId="0" xfId="0" applyFont="1"/>
    <xf numFmtId="165" fontId="0" fillId="0" borderId="3" xfId="1" applyNumberFormat="1" applyFont="1" applyBorder="1"/>
    <xf numFmtId="0" fontId="0" fillId="0" borderId="4" xfId="0" applyBorder="1"/>
    <xf numFmtId="0" fontId="0" fillId="0" borderId="5" xfId="0" applyBorder="1"/>
    <xf numFmtId="0" fontId="0" fillId="0" borderId="8" xfId="0" applyBorder="1"/>
    <xf numFmtId="0" fontId="0" fillId="0" borderId="9" xfId="0" applyBorder="1"/>
    <xf numFmtId="0" fontId="6" fillId="2" borderId="1" xfId="2" applyFont="1" applyFill="1" applyAlignment="1">
      <alignment horizontal="left"/>
    </xf>
    <xf numFmtId="0" fontId="0" fillId="0" borderId="10" xfId="0" applyFill="1" applyBorder="1"/>
    <xf numFmtId="0" fontId="0" fillId="0" borderId="0" xfId="0" applyBorder="1"/>
    <xf numFmtId="164" fontId="0" fillId="0" borderId="0" xfId="1" applyNumberFormat="1" applyFont="1" applyBorder="1"/>
    <xf numFmtId="165" fontId="0" fillId="0" borderId="0" xfId="1" applyNumberFormat="1" applyFont="1" applyBorder="1"/>
    <xf numFmtId="0" fontId="4" fillId="0" borderId="0" xfId="4"/>
    <xf numFmtId="0" fontId="8" fillId="0" borderId="0" xfId="0" applyFont="1"/>
    <xf numFmtId="0" fontId="9" fillId="0" borderId="0" xfId="0" applyFont="1"/>
    <xf numFmtId="0" fontId="9" fillId="0" borderId="3" xfId="0" applyFont="1" applyBorder="1"/>
    <xf numFmtId="0" fontId="9" fillId="4" borderId="3" xfId="0" applyFont="1" applyFill="1" applyBorder="1" applyAlignment="1">
      <alignment horizontal="left"/>
    </xf>
    <xf numFmtId="0" fontId="9" fillId="4" borderId="3" xfId="0" applyFont="1" applyFill="1" applyBorder="1" applyAlignment="1">
      <alignment horizontal="center"/>
    </xf>
    <xf numFmtId="164" fontId="9" fillId="0" borderId="3" xfId="1" applyNumberFormat="1" applyFont="1" applyBorder="1"/>
    <xf numFmtId="164" fontId="9" fillId="0" borderId="0" xfId="1" applyNumberFormat="1" applyFont="1"/>
    <xf numFmtId="0" fontId="0" fillId="0" borderId="0" xfId="0" applyAlignment="1">
      <alignment horizontal="center"/>
    </xf>
    <xf numFmtId="0" fontId="0" fillId="0" borderId="0" xfId="0" applyAlignment="1">
      <alignment horizontal="center" vertical="top"/>
    </xf>
    <xf numFmtId="0" fontId="7" fillId="0" borderId="0" xfId="0" applyFont="1" applyAlignment="1">
      <alignment horizontal="left"/>
    </xf>
    <xf numFmtId="0" fontId="0" fillId="0" borderId="7" xfId="0" applyBorder="1" applyAlignment="1">
      <alignment horizontal="left"/>
    </xf>
    <xf numFmtId="164" fontId="0" fillId="0" borderId="7" xfId="1" applyNumberFormat="1" applyFont="1" applyBorder="1"/>
    <xf numFmtId="0" fontId="0" fillId="0" borderId="0" xfId="0" applyAlignment="1">
      <alignment horizontal="left" vertical="top" wrapText="1"/>
    </xf>
    <xf numFmtId="0" fontId="0" fillId="5" borderId="0" xfId="0" applyFill="1"/>
    <xf numFmtId="0" fontId="0" fillId="6" borderId="0" xfId="0" applyFill="1"/>
    <xf numFmtId="0" fontId="0" fillId="7" borderId="0" xfId="0" applyFill="1"/>
    <xf numFmtId="0" fontId="0" fillId="8" borderId="0" xfId="0" applyFill="1"/>
    <xf numFmtId="0" fontId="0" fillId="5" borderId="19" xfId="0" applyFill="1" applyBorder="1" applyAlignment="1">
      <alignment horizontal="center" vertical="top"/>
    </xf>
    <xf numFmtId="0" fontId="0" fillId="5" borderId="20" xfId="0" applyFill="1" applyBorder="1" applyAlignment="1">
      <alignment horizontal="center" vertical="top"/>
    </xf>
    <xf numFmtId="0" fontId="0" fillId="5" borderId="21" xfId="0" applyFill="1" applyBorder="1" applyAlignment="1">
      <alignment horizontal="center" vertical="top"/>
    </xf>
    <xf numFmtId="0" fontId="0" fillId="7" borderId="29" xfId="0" applyFill="1" applyBorder="1" applyAlignment="1">
      <alignment horizontal="center" vertical="center" textRotation="90"/>
    </xf>
    <xf numFmtId="0" fontId="0" fillId="7" borderId="24" xfId="0" applyFill="1" applyBorder="1" applyAlignment="1">
      <alignment horizontal="center" vertical="center" textRotation="90"/>
    </xf>
    <xf numFmtId="0" fontId="0" fillId="7" borderId="22" xfId="0" applyFill="1" applyBorder="1" applyAlignment="1">
      <alignment horizontal="center" vertical="center" textRotation="90"/>
    </xf>
    <xf numFmtId="0" fontId="0" fillId="7" borderId="31" xfId="0" applyFill="1" applyBorder="1" applyAlignment="1">
      <alignment horizontal="center" vertical="top"/>
    </xf>
    <xf numFmtId="0" fontId="0" fillId="7" borderId="26" xfId="0" applyFill="1" applyBorder="1" applyAlignment="1">
      <alignment horizontal="center" vertical="top"/>
    </xf>
    <xf numFmtId="0" fontId="0" fillId="7" borderId="27" xfId="0" applyFill="1" applyBorder="1" applyAlignment="1">
      <alignment horizontal="center" vertical="top"/>
    </xf>
    <xf numFmtId="0" fontId="0" fillId="8" borderId="19" xfId="0" applyFont="1" applyFill="1" applyBorder="1" applyAlignment="1">
      <alignment horizontal="center" vertical="top"/>
    </xf>
    <xf numFmtId="0" fontId="0" fillId="8" borderId="20" xfId="0" applyFont="1" applyFill="1" applyBorder="1" applyAlignment="1">
      <alignment horizontal="center" vertical="top"/>
    </xf>
    <xf numFmtId="0" fontId="0" fillId="8" borderId="21" xfId="0" applyFont="1" applyFill="1" applyBorder="1" applyAlignment="1">
      <alignment horizontal="center" vertical="top"/>
    </xf>
    <xf numFmtId="0" fontId="0" fillId="6" borderId="28" xfId="0" applyFont="1" applyFill="1" applyBorder="1" applyAlignment="1">
      <alignment horizontal="left" vertical="top"/>
    </xf>
    <xf numFmtId="0" fontId="0" fillId="6" borderId="28" xfId="0" applyFont="1" applyFill="1" applyBorder="1" applyAlignment="1">
      <alignment horizontal="center" vertical="top"/>
    </xf>
    <xf numFmtId="0" fontId="0" fillId="9" borderId="0" xfId="0" applyFill="1"/>
    <xf numFmtId="0" fontId="0" fillId="10" borderId="0" xfId="0" applyFill="1"/>
    <xf numFmtId="0" fontId="0" fillId="11" borderId="0" xfId="0" applyFill="1"/>
    <xf numFmtId="0" fontId="0" fillId="11" borderId="25" xfId="0" applyFill="1" applyBorder="1" applyAlignment="1">
      <alignment horizontal="center" vertical="top"/>
    </xf>
    <xf numFmtId="0" fontId="0" fillId="11" borderId="26" xfId="0" applyFill="1" applyBorder="1" applyAlignment="1">
      <alignment horizontal="center" vertical="top"/>
    </xf>
    <xf numFmtId="0" fontId="0" fillId="11" borderId="27" xfId="0" applyFill="1" applyBorder="1" applyAlignment="1">
      <alignment horizontal="center" vertical="top"/>
    </xf>
    <xf numFmtId="0" fontId="0" fillId="10" borderId="19" xfId="0" applyFont="1" applyFill="1" applyBorder="1" applyAlignment="1">
      <alignment horizontal="center" vertical="top"/>
    </xf>
    <xf numFmtId="0" fontId="0" fillId="10" borderId="20" xfId="0" applyFont="1" applyFill="1" applyBorder="1" applyAlignment="1">
      <alignment horizontal="center" vertical="top"/>
    </xf>
    <xf numFmtId="0" fontId="0" fillId="10" borderId="21" xfId="0" applyFont="1" applyFill="1" applyBorder="1" applyAlignment="1">
      <alignment horizontal="center" vertical="top"/>
    </xf>
    <xf numFmtId="0" fontId="0" fillId="9" borderId="29" xfId="0" applyFill="1" applyBorder="1"/>
    <xf numFmtId="0" fontId="0" fillId="9" borderId="24" xfId="0" applyFill="1" applyBorder="1"/>
    <xf numFmtId="0" fontId="0" fillId="9" borderId="22" xfId="0" applyFill="1" applyBorder="1"/>
    <xf numFmtId="0" fontId="0" fillId="9" borderId="19" xfId="0" applyFont="1" applyFill="1" applyBorder="1" applyAlignment="1">
      <alignment horizontal="center" vertical="top"/>
    </xf>
    <xf numFmtId="0" fontId="0" fillId="9" borderId="20" xfId="0" applyFont="1" applyFill="1" applyBorder="1" applyAlignment="1">
      <alignment horizontal="center" vertical="top"/>
    </xf>
    <xf numFmtId="0" fontId="0" fillId="9" borderId="21" xfId="0" applyFont="1" applyFill="1" applyBorder="1" applyAlignment="1">
      <alignment horizontal="center" vertical="top"/>
    </xf>
    <xf numFmtId="0" fontId="0" fillId="0" borderId="0" xfId="0" applyFill="1" applyBorder="1"/>
    <xf numFmtId="0" fontId="0" fillId="0" borderId="0" xfId="0" applyFont="1" applyAlignment="1">
      <alignment horizontal="center" vertical="top" textRotation="90"/>
    </xf>
    <xf numFmtId="0" fontId="0" fillId="0" borderId="0" xfId="0" applyFill="1" applyAlignment="1"/>
    <xf numFmtId="0" fontId="5" fillId="0" borderId="0" xfId="0" applyFont="1" applyFill="1" applyAlignment="1"/>
    <xf numFmtId="0" fontId="4" fillId="0" borderId="0" xfId="4" applyAlignment="1">
      <alignment wrapText="1"/>
    </xf>
    <xf numFmtId="0" fontId="11" fillId="0" borderId="0" xfId="0" applyFont="1" applyAlignment="1">
      <alignment horizontal="left"/>
    </xf>
    <xf numFmtId="0" fontId="0" fillId="0" borderId="0" xfId="0" applyAlignment="1">
      <alignment horizontal="center" textRotation="90"/>
    </xf>
    <xf numFmtId="0" fontId="0" fillId="0" borderId="11" xfId="0" applyFont="1" applyFill="1" applyBorder="1" applyAlignment="1">
      <alignment vertical="top"/>
    </xf>
    <xf numFmtId="0" fontId="0" fillId="0" borderId="14" xfId="0" applyFont="1" applyFill="1" applyBorder="1" applyAlignment="1">
      <alignment vertical="top"/>
    </xf>
    <xf numFmtId="0" fontId="0" fillId="12" borderId="14" xfId="0" applyFont="1" applyFill="1" applyBorder="1" applyAlignment="1">
      <alignment vertical="top"/>
    </xf>
    <xf numFmtId="0" fontId="0" fillId="12" borderId="16" xfId="0" applyFont="1" applyFill="1" applyBorder="1" applyAlignment="1">
      <alignment vertical="top"/>
    </xf>
    <xf numFmtId="0" fontId="0" fillId="0" borderId="16" xfId="0" applyFont="1" applyFill="1" applyBorder="1" applyAlignment="1">
      <alignment vertical="top"/>
    </xf>
    <xf numFmtId="0" fontId="0" fillId="0" borderId="11" xfId="0" applyFill="1" applyBorder="1" applyAlignment="1">
      <alignment vertical="top"/>
    </xf>
    <xf numFmtId="0" fontId="0" fillId="0" borderId="14" xfId="0" applyFill="1" applyBorder="1" applyAlignment="1">
      <alignment vertical="top"/>
    </xf>
    <xf numFmtId="0" fontId="0" fillId="0" borderId="16" xfId="0" applyFill="1" applyBorder="1" applyAlignment="1">
      <alignment vertical="top"/>
    </xf>
    <xf numFmtId="0" fontId="0" fillId="0" borderId="6" xfId="0" applyBorder="1" applyAlignment="1">
      <alignment horizontal="center" vertical="center" wrapText="1"/>
    </xf>
    <xf numFmtId="0" fontId="0" fillId="12" borderId="33" xfId="0" applyFont="1" applyFill="1" applyBorder="1" applyAlignment="1">
      <alignment vertical="top"/>
    </xf>
    <xf numFmtId="0" fontId="9" fillId="0" borderId="0" xfId="0" applyFont="1" applyBorder="1" applyAlignment="1">
      <alignment wrapText="1"/>
    </xf>
    <xf numFmtId="0" fontId="9" fillId="0" borderId="0" xfId="0" applyFont="1" applyFill="1" applyBorder="1"/>
    <xf numFmtId="0" fontId="9" fillId="0" borderId="0" xfId="0" applyFont="1" applyBorder="1" applyAlignment="1">
      <alignment vertical="top"/>
    </xf>
    <xf numFmtId="0" fontId="9" fillId="0" borderId="0" xfId="0" applyFont="1" applyBorder="1"/>
    <xf numFmtId="0" fontId="8" fillId="0" borderId="6" xfId="0" applyFont="1" applyFill="1" applyBorder="1" applyAlignment="1">
      <alignment horizontal="center" vertical="center"/>
    </xf>
    <xf numFmtId="0" fontId="9" fillId="5" borderId="3" xfId="0" applyFont="1" applyFill="1" applyBorder="1" applyAlignment="1">
      <alignment horizontal="left" vertical="top" wrapText="1"/>
    </xf>
    <xf numFmtId="0" fontId="9" fillId="0" borderId="3" xfId="0" applyFont="1" applyFill="1" applyBorder="1" applyAlignment="1">
      <alignment vertical="center"/>
    </xf>
    <xf numFmtId="0" fontId="9" fillId="0" borderId="3" xfId="0" applyFont="1" applyFill="1" applyBorder="1" applyAlignment="1">
      <alignment vertical="top" wrapText="1"/>
    </xf>
    <xf numFmtId="0" fontId="9" fillId="7" borderId="3" xfId="0" applyFont="1" applyFill="1" applyBorder="1" applyAlignment="1">
      <alignment horizontal="left" vertical="top" wrapText="1"/>
    </xf>
    <xf numFmtId="0" fontId="9" fillId="11" borderId="3" xfId="0" applyFont="1" applyFill="1" applyBorder="1" applyAlignment="1">
      <alignment horizontal="left" vertical="top" wrapText="1"/>
    </xf>
    <xf numFmtId="0" fontId="9" fillId="10" borderId="3" xfId="0" applyFont="1" applyFill="1" applyBorder="1" applyAlignment="1">
      <alignment horizontal="left" vertical="top" wrapText="1"/>
    </xf>
    <xf numFmtId="0" fontId="9" fillId="9" borderId="3" xfId="0" applyFont="1" applyFill="1" applyBorder="1" applyAlignment="1">
      <alignment horizontal="left" vertical="top" wrapText="1"/>
    </xf>
    <xf numFmtId="0" fontId="9" fillId="0" borderId="10" xfId="0" applyFont="1" applyFill="1" applyBorder="1" applyAlignment="1">
      <alignment vertical="top" wrapText="1"/>
    </xf>
    <xf numFmtId="0" fontId="13" fillId="0" borderId="0" xfId="0" applyFont="1" applyAlignment="1">
      <alignment horizontal="left"/>
    </xf>
    <xf numFmtId="0" fontId="12" fillId="13" borderId="6" xfId="0" applyFont="1" applyFill="1" applyBorder="1" applyAlignment="1">
      <alignment horizontal="center" vertical="center" wrapText="1"/>
    </xf>
    <xf numFmtId="166" fontId="15" fillId="0" borderId="0" xfId="1" applyNumberFormat="1" applyFont="1" applyAlignment="1">
      <alignment horizontal="left"/>
    </xf>
    <xf numFmtId="166" fontId="14" fillId="0" borderId="0" xfId="1" applyNumberFormat="1" applyFont="1" applyBorder="1" applyAlignment="1">
      <alignment horizontal="left"/>
    </xf>
    <xf numFmtId="166" fontId="16" fillId="0" borderId="0" xfId="1" applyNumberFormat="1" applyFont="1" applyBorder="1" applyAlignment="1">
      <alignment horizontal="center" vertical="top"/>
    </xf>
    <xf numFmtId="166" fontId="16" fillId="5" borderId="3" xfId="1" applyNumberFormat="1" applyFont="1" applyFill="1" applyBorder="1" applyAlignment="1">
      <alignment horizontal="center" vertical="top"/>
    </xf>
    <xf numFmtId="166" fontId="16" fillId="7" borderId="3" xfId="1" applyNumberFormat="1" applyFont="1" applyFill="1" applyBorder="1" applyAlignment="1">
      <alignment horizontal="center" vertical="top"/>
    </xf>
    <xf numFmtId="166" fontId="16" fillId="11" borderId="3" xfId="1" applyNumberFormat="1" applyFont="1" applyFill="1" applyBorder="1" applyAlignment="1">
      <alignment horizontal="center" vertical="top"/>
    </xf>
    <xf numFmtId="166" fontId="16" fillId="10" borderId="3" xfId="1" applyNumberFormat="1" applyFont="1" applyFill="1" applyBorder="1" applyAlignment="1">
      <alignment horizontal="center" vertical="top"/>
    </xf>
    <xf numFmtId="166" fontId="16" fillId="9" borderId="3" xfId="1" applyNumberFormat="1" applyFont="1" applyFill="1" applyBorder="1" applyAlignment="1">
      <alignment horizontal="center" vertical="top"/>
    </xf>
    <xf numFmtId="166" fontId="16" fillId="0" borderId="0" xfId="1" applyNumberFormat="1" applyFont="1" applyBorder="1" applyAlignment="1">
      <alignment horizontal="center"/>
    </xf>
    <xf numFmtId="166" fontId="16" fillId="8" borderId="3" xfId="1" applyNumberFormat="1" applyFont="1" applyFill="1" applyBorder="1" applyAlignment="1">
      <alignment horizontal="center" vertical="top"/>
    </xf>
    <xf numFmtId="0" fontId="9" fillId="8" borderId="3" xfId="0" applyFont="1" applyFill="1" applyBorder="1" applyAlignment="1">
      <alignment horizontal="left" vertical="top" wrapText="1"/>
    </xf>
    <xf numFmtId="0" fontId="16" fillId="6" borderId="28" xfId="0" applyFont="1" applyFill="1" applyBorder="1" applyAlignment="1">
      <alignment horizontal="center" vertical="top"/>
    </xf>
    <xf numFmtId="0" fontId="9" fillId="6" borderId="28" xfId="0" applyFont="1" applyFill="1" applyBorder="1" applyAlignment="1">
      <alignment horizontal="left" vertical="top" wrapText="1"/>
    </xf>
    <xf numFmtId="0" fontId="17" fillId="0" borderId="0" xfId="0" applyFont="1"/>
    <xf numFmtId="0" fontId="0" fillId="4" borderId="6" xfId="0" applyFill="1" applyBorder="1" applyAlignment="1">
      <alignment horizontal="center"/>
    </xf>
    <xf numFmtId="0" fontId="0" fillId="4" borderId="8" xfId="0" applyFill="1" applyBorder="1" applyAlignment="1">
      <alignment horizontal="left"/>
    </xf>
    <xf numFmtId="0" fontId="0" fillId="0" borderId="8" xfId="0" applyFill="1" applyBorder="1"/>
    <xf numFmtId="0" fontId="0" fillId="4" borderId="9" xfId="0" applyFill="1" applyBorder="1" applyAlignment="1">
      <alignment horizontal="left"/>
    </xf>
    <xf numFmtId="0" fontId="0" fillId="0" borderId="9" xfId="0" applyFill="1" applyBorder="1"/>
    <xf numFmtId="0" fontId="0" fillId="4" borderId="37" xfId="0" applyFill="1" applyBorder="1" applyAlignment="1">
      <alignment horizontal="left"/>
    </xf>
    <xf numFmtId="0" fontId="0" fillId="0" borderId="38" xfId="0" applyBorder="1"/>
    <xf numFmtId="0" fontId="0" fillId="0" borderId="38" xfId="0" applyFill="1" applyBorder="1"/>
    <xf numFmtId="0" fontId="0" fillId="4" borderId="39" xfId="0" applyFill="1" applyBorder="1" applyAlignment="1">
      <alignment horizontal="left"/>
    </xf>
    <xf numFmtId="0" fontId="0" fillId="4" borderId="36" xfId="0" applyFill="1" applyBorder="1" applyAlignment="1">
      <alignment horizontal="left"/>
    </xf>
    <xf numFmtId="0" fontId="0" fillId="0" borderId="40" xfId="0" applyBorder="1"/>
    <xf numFmtId="0" fontId="0" fillId="0" borderId="35" xfId="0" applyBorder="1"/>
    <xf numFmtId="164" fontId="0" fillId="0" borderId="41" xfId="1" applyNumberFormat="1" applyFont="1" applyBorder="1"/>
    <xf numFmtId="0" fontId="0" fillId="0" borderId="42" xfId="0" applyBorder="1"/>
    <xf numFmtId="0" fontId="0" fillId="0" borderId="43" xfId="0" applyBorder="1"/>
    <xf numFmtId="0" fontId="0" fillId="0" borderId="30" xfId="0" applyBorder="1"/>
    <xf numFmtId="0" fontId="0" fillId="0" borderId="44" xfId="0" applyBorder="1" applyAlignment="1">
      <alignment horizontal="left"/>
    </xf>
    <xf numFmtId="164" fontId="0" fillId="0" borderId="23" xfId="1" applyNumberFormat="1" applyFont="1" applyBorder="1"/>
    <xf numFmtId="0" fontId="0" fillId="0" borderId="45" xfId="0" applyBorder="1" applyAlignment="1">
      <alignment horizontal="left"/>
    </xf>
    <xf numFmtId="164" fontId="0" fillId="0" borderId="31" xfId="1" applyNumberFormat="1" applyFont="1" applyBorder="1"/>
    <xf numFmtId="0" fontId="0" fillId="0" borderId="46" xfId="0" applyBorder="1"/>
    <xf numFmtId="0" fontId="0" fillId="0" borderId="47" xfId="0" applyBorder="1"/>
    <xf numFmtId="164" fontId="0" fillId="0" borderId="47" xfId="1" applyNumberFormat="1" applyFont="1" applyBorder="1"/>
    <xf numFmtId="164" fontId="0" fillId="0" borderId="32" xfId="1" applyNumberFormat="1" applyFont="1" applyBorder="1"/>
    <xf numFmtId="0" fontId="0" fillId="0" borderId="48" xfId="0" applyBorder="1"/>
    <xf numFmtId="0" fontId="0" fillId="0" borderId="10" xfId="0" applyBorder="1" applyAlignment="1">
      <alignment horizontal="left"/>
    </xf>
    <xf numFmtId="0" fontId="0" fillId="0" borderId="49" xfId="0" applyBorder="1"/>
    <xf numFmtId="164" fontId="0" fillId="0" borderId="10" xfId="1" applyNumberFormat="1" applyFont="1" applyBorder="1"/>
    <xf numFmtId="164" fontId="0" fillId="0" borderId="49" xfId="1" applyNumberFormat="1" applyFont="1" applyBorder="1"/>
    <xf numFmtId="0" fontId="0" fillId="0" borderId="32" xfId="0" applyBorder="1"/>
    <xf numFmtId="0" fontId="8" fillId="14" borderId="3" xfId="0" applyFont="1" applyFill="1" applyBorder="1"/>
    <xf numFmtId="0" fontId="0" fillId="12" borderId="0" xfId="0" applyFont="1" applyFill="1" applyBorder="1" applyAlignment="1">
      <alignment horizontal="left" vertical="top" wrapText="1"/>
    </xf>
    <xf numFmtId="0" fontId="0" fillId="0" borderId="0" xfId="0" applyFill="1" applyAlignment="1">
      <alignment horizontal="right"/>
    </xf>
    <xf numFmtId="0" fontId="0" fillId="0" borderId="12" xfId="0" applyBorder="1" applyAlignment="1">
      <alignment horizontal="center"/>
    </xf>
    <xf numFmtId="0" fontId="0" fillId="0" borderId="13"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0" fillId="0" borderId="17" xfId="0" applyBorder="1" applyAlignment="1">
      <alignment horizontal="center"/>
    </xf>
    <xf numFmtId="0" fontId="0" fillId="0" borderId="50" xfId="0" applyBorder="1" applyAlignment="1">
      <alignment horizontal="center"/>
    </xf>
    <xf numFmtId="0" fontId="0" fillId="0" borderId="18" xfId="0" applyBorder="1" applyAlignment="1">
      <alignment horizontal="center"/>
    </xf>
    <xf numFmtId="0" fontId="0" fillId="0" borderId="34" xfId="0" applyBorder="1" applyAlignment="1">
      <alignment horizontal="center"/>
    </xf>
    <xf numFmtId="0" fontId="10" fillId="12" borderId="28" xfId="0" applyFont="1" applyFill="1" applyBorder="1" applyAlignment="1">
      <alignment horizontal="center"/>
    </xf>
    <xf numFmtId="16" fontId="10" fillId="12" borderId="28" xfId="0" quotePrefix="1" applyNumberFormat="1" applyFont="1" applyFill="1" applyBorder="1" applyAlignment="1">
      <alignment horizontal="center"/>
    </xf>
    <xf numFmtId="0" fontId="0" fillId="0" borderId="0" xfId="0" applyBorder="1" applyAlignment="1">
      <alignment horizontal="center" vertical="center" wrapText="1"/>
    </xf>
    <xf numFmtId="0" fontId="0" fillId="0" borderId="0" xfId="0" applyBorder="1" applyAlignment="1">
      <alignment horizontal="center"/>
    </xf>
    <xf numFmtId="0" fontId="0" fillId="0" borderId="0" xfId="0" applyFill="1" applyBorder="1" applyAlignment="1"/>
    <xf numFmtId="0" fontId="0" fillId="0" borderId="3" xfId="0" applyBorder="1" applyAlignment="1">
      <alignment horizontal="center" vertical="center" wrapText="1"/>
    </xf>
    <xf numFmtId="0" fontId="0" fillId="0" borderId="0" xfId="0" applyAlignment="1">
      <alignment horizontal="center" vertical="center"/>
    </xf>
    <xf numFmtId="16" fontId="0" fillId="0" borderId="0" xfId="0" quotePrefix="1" applyNumberFormat="1" applyAlignment="1">
      <alignment horizontal="center"/>
    </xf>
    <xf numFmtId="0" fontId="19" fillId="0" borderId="0" xfId="0" applyFont="1" applyAlignment="1">
      <alignment horizontal="left"/>
    </xf>
    <xf numFmtId="0" fontId="20" fillId="0" borderId="0" xfId="5"/>
    <xf numFmtId="0" fontId="21" fillId="0" borderId="0" xfId="0" applyFont="1" applyAlignment="1">
      <alignment horizontal="left"/>
    </xf>
    <xf numFmtId="0" fontId="10" fillId="7" borderId="8" xfId="0" applyFont="1" applyFill="1" applyBorder="1" applyAlignment="1">
      <alignment horizontal="center" vertical="center"/>
    </xf>
    <xf numFmtId="0" fontId="10" fillId="7" borderId="9" xfId="0" applyFont="1" applyFill="1" applyBorder="1" applyAlignment="1">
      <alignment horizontal="center" vertical="center"/>
    </xf>
    <xf numFmtId="0" fontId="10" fillId="7" borderId="40" xfId="0" applyFont="1" applyFill="1" applyBorder="1" applyAlignment="1">
      <alignment horizontal="center" vertical="center"/>
    </xf>
    <xf numFmtId="0" fontId="10" fillId="7" borderId="0" xfId="0" applyFont="1" applyFill="1" applyBorder="1" applyAlignment="1">
      <alignment horizontal="center" vertical="center"/>
    </xf>
    <xf numFmtId="0" fontId="18" fillId="7" borderId="8" xfId="0" applyFont="1" applyFill="1" applyBorder="1" applyAlignment="1">
      <alignment horizontal="center" vertical="center"/>
    </xf>
    <xf numFmtId="0" fontId="18" fillId="7" borderId="9" xfId="0" applyFont="1" applyFill="1" applyBorder="1" applyAlignment="1">
      <alignment horizontal="center" vertical="center"/>
    </xf>
    <xf numFmtId="0" fontId="0" fillId="9" borderId="24" xfId="0" applyFill="1" applyBorder="1" applyAlignment="1">
      <alignment horizontal="center" textRotation="90"/>
    </xf>
    <xf numFmtId="0" fontId="0" fillId="5" borderId="29" xfId="0" applyFill="1" applyBorder="1" applyAlignment="1">
      <alignment horizontal="center" vertical="center" textRotation="255"/>
    </xf>
    <xf numFmtId="0" fontId="0" fillId="5" borderId="24" xfId="0" applyFill="1" applyBorder="1" applyAlignment="1">
      <alignment horizontal="center" vertical="center" textRotation="255"/>
    </xf>
    <xf numFmtId="0" fontId="0" fillId="5" borderId="22" xfId="0" applyFill="1" applyBorder="1" applyAlignment="1">
      <alignment horizontal="center" vertical="center" textRotation="255"/>
    </xf>
    <xf numFmtId="0" fontId="0" fillId="9" borderId="30" xfId="0" applyFont="1" applyFill="1" applyBorder="1" applyAlignment="1">
      <alignment horizontal="center" vertical="center" textRotation="255"/>
    </xf>
    <xf numFmtId="0" fontId="0" fillId="9" borderId="23" xfId="0" applyFont="1" applyFill="1" applyBorder="1" applyAlignment="1">
      <alignment horizontal="center" vertical="center" textRotation="255"/>
    </xf>
    <xf numFmtId="0" fontId="0" fillId="8" borderId="30" xfId="0" applyFont="1" applyFill="1" applyBorder="1" applyAlignment="1">
      <alignment horizontal="center" vertical="center" textRotation="255"/>
    </xf>
    <xf numFmtId="0" fontId="0" fillId="8" borderId="23" xfId="0" applyFont="1" applyFill="1" applyBorder="1" applyAlignment="1">
      <alignment horizontal="center" vertical="center" textRotation="255"/>
    </xf>
    <xf numFmtId="0" fontId="0" fillId="7" borderId="23" xfId="0" applyFill="1" applyBorder="1" applyAlignment="1">
      <alignment horizontal="center" vertical="center" textRotation="255"/>
    </xf>
    <xf numFmtId="0" fontId="0" fillId="7" borderId="31" xfId="0" applyFill="1" applyBorder="1" applyAlignment="1">
      <alignment horizontal="center" vertical="center" textRotation="255"/>
    </xf>
    <xf numFmtId="0" fontId="0" fillId="11" borderId="30" xfId="0" applyFill="1" applyBorder="1" applyAlignment="1">
      <alignment horizontal="center" vertical="center" textRotation="255"/>
    </xf>
    <xf numFmtId="0" fontId="0" fillId="11" borderId="23" xfId="0" applyFill="1" applyBorder="1" applyAlignment="1">
      <alignment horizontal="center" vertical="center" textRotation="255"/>
    </xf>
    <xf numFmtId="0" fontId="0" fillId="11" borderId="32" xfId="0" applyFill="1" applyBorder="1" applyAlignment="1">
      <alignment horizontal="center" vertical="center" textRotation="255"/>
    </xf>
    <xf numFmtId="0" fontId="0" fillId="7" borderId="24" xfId="0" applyFill="1" applyBorder="1" applyAlignment="1">
      <alignment horizontal="center" vertical="center" textRotation="90"/>
    </xf>
    <xf numFmtId="0" fontId="0" fillId="10" borderId="30" xfId="0" applyFont="1" applyFill="1" applyBorder="1" applyAlignment="1">
      <alignment horizontal="center" vertical="center" textRotation="255"/>
    </xf>
    <xf numFmtId="0" fontId="0" fillId="10" borderId="23" xfId="0" applyFont="1" applyFill="1" applyBorder="1" applyAlignment="1">
      <alignment horizontal="center" vertical="center" textRotation="255"/>
    </xf>
    <xf numFmtId="0" fontId="0" fillId="0" borderId="0" xfId="0" applyAlignment="1">
      <alignment horizontal="left" vertical="top" wrapText="1"/>
    </xf>
    <xf numFmtId="0" fontId="6" fillId="2" borderId="0" xfId="2" applyFont="1" applyFill="1" applyBorder="1" applyAlignment="1">
      <alignment horizontal="left"/>
    </xf>
    <xf numFmtId="0" fontId="0" fillId="0" borderId="0" xfId="0" applyAlignment="1">
      <alignment vertical="top" wrapText="1"/>
    </xf>
  </cellXfs>
  <cellStyles count="6">
    <cellStyle name="Comma" xfId="1" builtinId="3"/>
    <cellStyle name="Explanatory Text" xfId="4" builtinId="53"/>
    <cellStyle name="Heading 1" xfId="2" builtinId="16"/>
    <cellStyle name="Heading 2" xfId="3" builtinId="17"/>
    <cellStyle name="Hyperlink" xfId="5" builtinId="8"/>
    <cellStyle name="Normal" xfId="0" builtinId="0"/>
  </cellStyles>
  <dxfs count="40">
    <dxf>
      <fill>
        <patternFill>
          <bgColor rgb="FF00B050"/>
        </patternFill>
      </fill>
    </dxf>
    <dxf>
      <fill>
        <patternFill>
          <bgColor rgb="FFFF0000"/>
        </patternFill>
      </fill>
    </dxf>
    <dxf>
      <fill>
        <patternFill>
          <bgColor theme="7" tint="0.59996337778862885"/>
        </patternFill>
      </fill>
    </dxf>
    <dxf>
      <fill>
        <patternFill>
          <bgColor rgb="FF00B050"/>
        </patternFill>
      </fill>
    </dxf>
    <dxf>
      <fill>
        <patternFill>
          <bgColor rgb="FFC00000"/>
        </patternFill>
      </fill>
    </dxf>
    <dxf>
      <fill>
        <patternFill>
          <bgColor theme="7" tint="0.39994506668294322"/>
        </patternFill>
      </fill>
    </dxf>
    <dxf>
      <fill>
        <patternFill>
          <bgColor theme="0"/>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tint="0.39994506668294322"/>
        </patternFill>
      </fill>
    </dxf>
    <dxf>
      <fill>
        <patternFill>
          <bgColor rgb="FF00B050"/>
        </patternFill>
      </fill>
    </dxf>
    <dxf>
      <fill>
        <patternFill>
          <bgColor rgb="FFC00000"/>
        </patternFill>
      </fill>
    </dxf>
    <dxf>
      <fill>
        <patternFill>
          <bgColor theme="7" tint="0.39994506668294322"/>
        </patternFill>
      </fill>
    </dxf>
    <dxf>
      <fill>
        <patternFill>
          <bgColor theme="7" tint="0.39994506668294322"/>
        </patternFill>
      </fill>
    </dxf>
    <dxf>
      <fill>
        <patternFill>
          <bgColor rgb="FF00B050"/>
        </patternFill>
      </fill>
    </dxf>
    <dxf>
      <fill>
        <patternFill>
          <bgColor rgb="FFFF0000"/>
        </patternFill>
      </fill>
    </dxf>
  </dxfs>
  <tableStyles count="0" defaultTableStyle="TableStyleMedium2" defaultPivotStyle="PivotStyleLight16"/>
  <colors>
    <mruColors>
      <color rgb="FFDF9C4D"/>
      <color rgb="FFEB9A67"/>
      <color rgb="FFD29981"/>
      <color rgb="FF7996B4"/>
      <color rgb="FF5F94CE"/>
      <color rgb="FFAA979A"/>
      <color rgb="FFC89981"/>
      <color rgb="FFE69981"/>
      <color rgb="FFBE979A"/>
      <color rgb="FFE197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p:/s/infandinit/EVypVU7EU7NQViLweAhVok8BO-OIrDHjNI0SDUWcFT-Nfw?e=jOoi3h"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B60E3-E700-484A-8384-AEAE17479774}">
  <dimension ref="A2:A9"/>
  <sheetViews>
    <sheetView tabSelected="1" workbookViewId="0">
      <selection activeCell="A11" sqref="A11"/>
    </sheetView>
  </sheetViews>
  <sheetFormatPr defaultRowHeight="15" x14ac:dyDescent="0.25"/>
  <sheetData>
    <row r="2" spans="1:1" ht="36" x14ac:dyDescent="0.55000000000000004">
      <c r="A2" s="72" t="s">
        <v>288</v>
      </c>
    </row>
    <row r="4" spans="1:1" x14ac:dyDescent="0.25">
      <c r="A4" t="s">
        <v>284</v>
      </c>
    </row>
    <row r="5" spans="1:1" x14ac:dyDescent="0.25">
      <c r="A5" t="s">
        <v>183</v>
      </c>
    </row>
    <row r="6" spans="1:1" x14ac:dyDescent="0.25">
      <c r="A6" s="163" t="s">
        <v>305</v>
      </c>
    </row>
    <row r="8" spans="1:1" x14ac:dyDescent="0.25">
      <c r="A8" t="s">
        <v>289</v>
      </c>
    </row>
    <row r="9" spans="1:1" x14ac:dyDescent="0.25">
      <c r="A9" t="s">
        <v>290</v>
      </c>
    </row>
  </sheetData>
  <hyperlinks>
    <hyperlink ref="A6" r:id="rId1" xr:uid="{AA06B8F4-8745-4DF1-ACC6-871EED45EBF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9FA9E-1891-4A88-8B95-F09A3B77BF0A}">
  <dimension ref="A1:B23"/>
  <sheetViews>
    <sheetView workbookViewId="0">
      <pane ySplit="5" topLeftCell="A6" activePane="bottomLeft" state="frozen"/>
      <selection pane="bottomLeft" activeCell="B1" sqref="B1"/>
    </sheetView>
  </sheetViews>
  <sheetFormatPr defaultRowHeight="15" x14ac:dyDescent="0.25"/>
  <cols>
    <col min="1" max="1" width="22.42578125" customWidth="1"/>
    <col min="2" max="2" width="155" customWidth="1"/>
  </cols>
  <sheetData>
    <row r="1" spans="1:2" ht="44.25" x14ac:dyDescent="0.9">
      <c r="A1" s="97" t="s">
        <v>182</v>
      </c>
    </row>
    <row r="2" spans="1:2" ht="23.25" x14ac:dyDescent="0.5">
      <c r="A2" s="112" t="s">
        <v>192</v>
      </c>
    </row>
    <row r="3" spans="1:2" s="22" customFormat="1" ht="16.5" x14ac:dyDescent="0.3">
      <c r="A3" s="22" t="s">
        <v>295</v>
      </c>
    </row>
    <row r="4" spans="1:2" s="22" customFormat="1" ht="16.5" x14ac:dyDescent="0.3"/>
    <row r="5" spans="1:2" s="22" customFormat="1" ht="16.5" x14ac:dyDescent="0.3">
      <c r="A5" s="143" t="s">
        <v>193</v>
      </c>
      <c r="B5" s="143" t="s">
        <v>194</v>
      </c>
    </row>
    <row r="6" spans="1:2" s="22" customFormat="1" ht="16.5" x14ac:dyDescent="0.3">
      <c r="A6" s="23" t="s">
        <v>202</v>
      </c>
      <c r="B6" s="23" t="s">
        <v>237</v>
      </c>
    </row>
    <row r="7" spans="1:2" s="22" customFormat="1" ht="16.5" x14ac:dyDescent="0.3">
      <c r="A7" s="23" t="s">
        <v>203</v>
      </c>
      <c r="B7" s="23" t="s">
        <v>238</v>
      </c>
    </row>
    <row r="8" spans="1:2" s="22" customFormat="1" ht="16.5" x14ac:dyDescent="0.3">
      <c r="A8" s="23" t="s">
        <v>199</v>
      </c>
      <c r="B8" s="23" t="s">
        <v>296</v>
      </c>
    </row>
    <row r="9" spans="1:2" s="22" customFormat="1" ht="16.5" x14ac:dyDescent="0.3">
      <c r="A9" s="23" t="s">
        <v>197</v>
      </c>
      <c r="B9" s="23" t="s">
        <v>297</v>
      </c>
    </row>
    <row r="10" spans="1:2" s="22" customFormat="1" ht="16.5" x14ac:dyDescent="0.3">
      <c r="A10" s="23" t="s">
        <v>206</v>
      </c>
      <c r="B10" s="23" t="s">
        <v>298</v>
      </c>
    </row>
    <row r="11" spans="1:2" s="22" customFormat="1" ht="16.5" x14ac:dyDescent="0.3">
      <c r="A11" s="23" t="s">
        <v>235</v>
      </c>
      <c r="B11" s="23" t="s">
        <v>236</v>
      </c>
    </row>
    <row r="12" spans="1:2" s="22" customFormat="1" ht="16.5" x14ac:dyDescent="0.3">
      <c r="A12" s="23" t="s">
        <v>207</v>
      </c>
      <c r="B12" s="23" t="s">
        <v>292</v>
      </c>
    </row>
    <row r="13" spans="1:2" s="22" customFormat="1" ht="16.5" x14ac:dyDescent="0.3">
      <c r="A13" s="23" t="s">
        <v>243</v>
      </c>
      <c r="B13" s="23" t="s">
        <v>293</v>
      </c>
    </row>
    <row r="14" spans="1:2" s="22" customFormat="1" ht="16.5" x14ac:dyDescent="0.3">
      <c r="A14" s="23" t="s">
        <v>107</v>
      </c>
      <c r="B14" s="23" t="s">
        <v>299</v>
      </c>
    </row>
    <row r="15" spans="1:2" s="22" customFormat="1" ht="16.5" x14ac:dyDescent="0.3">
      <c r="A15" s="23" t="s">
        <v>205</v>
      </c>
      <c r="B15" s="23" t="s">
        <v>294</v>
      </c>
    </row>
    <row r="16" spans="1:2" s="22" customFormat="1" ht="16.5" x14ac:dyDescent="0.3">
      <c r="A16" s="23" t="s">
        <v>201</v>
      </c>
      <c r="B16" s="23" t="s">
        <v>304</v>
      </c>
    </row>
    <row r="17" spans="1:2" s="22" customFormat="1" ht="16.5" x14ac:dyDescent="0.3">
      <c r="A17" s="23" t="s">
        <v>226</v>
      </c>
      <c r="B17" s="23" t="s">
        <v>302</v>
      </c>
    </row>
    <row r="18" spans="1:2" s="22" customFormat="1" ht="16.5" x14ac:dyDescent="0.3">
      <c r="A18" s="23" t="s">
        <v>209</v>
      </c>
      <c r="B18" s="23" t="s">
        <v>301</v>
      </c>
    </row>
    <row r="19" spans="1:2" s="22" customFormat="1" ht="16.5" x14ac:dyDescent="0.3">
      <c r="A19" s="23" t="s">
        <v>40</v>
      </c>
      <c r="B19" s="23" t="s">
        <v>300</v>
      </c>
    </row>
    <row r="20" spans="1:2" s="22" customFormat="1" ht="16.5" x14ac:dyDescent="0.3">
      <c r="A20" s="23" t="s">
        <v>204</v>
      </c>
      <c r="B20" s="23" t="s">
        <v>258</v>
      </c>
    </row>
    <row r="21" spans="1:2" s="22" customFormat="1" ht="16.5" x14ac:dyDescent="0.3">
      <c r="A21" s="23" t="s">
        <v>196</v>
      </c>
      <c r="B21" s="23" t="s">
        <v>303</v>
      </c>
    </row>
    <row r="22" spans="1:2" s="22" customFormat="1" ht="16.5" x14ac:dyDescent="0.3">
      <c r="A22" s="23" t="s">
        <v>198</v>
      </c>
      <c r="B22" s="23" t="s">
        <v>256</v>
      </c>
    </row>
    <row r="23" spans="1:2" s="22" customFormat="1" ht="16.5" x14ac:dyDescent="0.3">
      <c r="A23" s="23" t="s">
        <v>195</v>
      </c>
      <c r="B23" s="23" t="s">
        <v>257</v>
      </c>
    </row>
  </sheetData>
  <sortState xmlns:xlrd2="http://schemas.microsoft.com/office/spreadsheetml/2017/richdata2" ref="A6:B23">
    <sortCondition ref="A6:A23"/>
  </sortState>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BBA13-E170-463F-8B41-9B296EDC5A6A}">
  <dimension ref="A1:B4"/>
  <sheetViews>
    <sheetView workbookViewId="0">
      <selection activeCell="B5" sqref="B5"/>
    </sheetView>
  </sheetViews>
  <sheetFormatPr defaultRowHeight="15" x14ac:dyDescent="0.25"/>
  <sheetData>
    <row r="1" spans="1:2" x14ac:dyDescent="0.25">
      <c r="A1" t="s">
        <v>160</v>
      </c>
      <c r="B1" t="s">
        <v>161</v>
      </c>
    </row>
    <row r="2" spans="1:2" x14ac:dyDescent="0.25">
      <c r="A2" t="s">
        <v>248</v>
      </c>
      <c r="B2" t="s">
        <v>252</v>
      </c>
    </row>
    <row r="3" spans="1:2" x14ac:dyDescent="0.25">
      <c r="A3" t="s">
        <v>249</v>
      </c>
      <c r="B3" t="s">
        <v>253</v>
      </c>
    </row>
    <row r="4" spans="1:2" x14ac:dyDescent="0.25">
      <c r="A4" t="s">
        <v>250</v>
      </c>
      <c r="B4" t="s">
        <v>254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769F2-0791-45F8-83C8-98FB2AA92104}">
  <dimension ref="A1:I9"/>
  <sheetViews>
    <sheetView zoomScale="115" zoomScaleNormal="115" workbookViewId="0">
      <selection sqref="A1:I7"/>
    </sheetView>
  </sheetViews>
  <sheetFormatPr defaultRowHeight="15" x14ac:dyDescent="0.25"/>
  <sheetData>
    <row r="1" spans="1:9" x14ac:dyDescent="0.25">
      <c r="A1" t="s">
        <v>142</v>
      </c>
      <c r="B1" s="28">
        <v>1</v>
      </c>
      <c r="C1" s="28">
        <v>2</v>
      </c>
      <c r="D1" s="28">
        <v>3</v>
      </c>
      <c r="E1" s="28">
        <v>4</v>
      </c>
      <c r="F1" s="28">
        <v>5</v>
      </c>
      <c r="G1" s="28">
        <v>6</v>
      </c>
      <c r="H1" s="28">
        <v>7</v>
      </c>
    </row>
    <row r="2" spans="1:9" x14ac:dyDescent="0.25">
      <c r="B2" s="28" t="s">
        <v>167</v>
      </c>
      <c r="C2" s="28"/>
      <c r="D2" s="28"/>
      <c r="E2" s="28"/>
      <c r="F2" s="28"/>
      <c r="G2" s="28"/>
      <c r="H2" s="28" t="s">
        <v>168</v>
      </c>
    </row>
    <row r="3" spans="1:9" x14ac:dyDescent="0.25">
      <c r="A3" s="1">
        <f>(H3-B3)/6</f>
        <v>25.666666666666668</v>
      </c>
      <c r="B3" s="28">
        <v>95</v>
      </c>
      <c r="C3" s="28">
        <f>ROUND($B3+$A3*B$1,0)</f>
        <v>121</v>
      </c>
      <c r="D3" s="28">
        <v>170</v>
      </c>
      <c r="E3" s="28">
        <v>210</v>
      </c>
      <c r="F3" s="28">
        <v>235</v>
      </c>
      <c r="G3" s="28">
        <f t="shared" ref="G3" si="0">ROUND($B3+$A3*F$1,0)</f>
        <v>223</v>
      </c>
      <c r="H3" s="28">
        <v>249</v>
      </c>
      <c r="I3" t="s">
        <v>171</v>
      </c>
    </row>
    <row r="4" spans="1:9" x14ac:dyDescent="0.25">
      <c r="A4" s="1">
        <f>(H4-B4)/6</f>
        <v>1.5</v>
      </c>
      <c r="B4" s="28">
        <v>148</v>
      </c>
      <c r="C4" s="28">
        <f>ROUND($B4+$A4*B$1,0)</f>
        <v>150</v>
      </c>
      <c r="D4" s="28">
        <f t="shared" ref="D4:G4" si="1">ROUND($B4+$A4*C$1,0)</f>
        <v>151</v>
      </c>
      <c r="E4" s="28">
        <f t="shared" si="1"/>
        <v>153</v>
      </c>
      <c r="F4" s="28">
        <f t="shared" si="1"/>
        <v>154</v>
      </c>
      <c r="G4" s="28">
        <f t="shared" si="1"/>
        <v>156</v>
      </c>
      <c r="H4" s="28">
        <v>157</v>
      </c>
      <c r="I4" t="s">
        <v>172</v>
      </c>
    </row>
    <row r="5" spans="1:9" x14ac:dyDescent="0.25">
      <c r="A5" s="1">
        <f>(H5-B5)/6</f>
        <v>-25.833333333333332</v>
      </c>
      <c r="B5" s="28">
        <v>206</v>
      </c>
      <c r="C5" s="28">
        <f>ROUND($B5+$A5*B$1,0)</f>
        <v>180</v>
      </c>
      <c r="D5" s="28">
        <f t="shared" ref="D5:G5" si="2">ROUND($B5+$A5*C$1,0)</f>
        <v>154</v>
      </c>
      <c r="E5" s="28">
        <f t="shared" si="2"/>
        <v>129</v>
      </c>
      <c r="F5" s="28">
        <f t="shared" si="2"/>
        <v>103</v>
      </c>
      <c r="G5" s="28">
        <f t="shared" si="2"/>
        <v>77</v>
      </c>
      <c r="H5" s="28">
        <v>51</v>
      </c>
      <c r="I5" t="s">
        <v>157</v>
      </c>
    </row>
    <row r="7" spans="1:9" x14ac:dyDescent="0.25">
      <c r="B7" s="34"/>
      <c r="C7" s="36"/>
      <c r="D7" s="54"/>
      <c r="E7" s="53"/>
      <c r="F7" s="52"/>
      <c r="G7" s="37"/>
      <c r="H7" s="35"/>
    </row>
    <row r="9" spans="1:9" x14ac:dyDescent="0.25">
      <c r="B9" t="s">
        <v>169</v>
      </c>
      <c r="H9"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4534C-9F3A-43BE-9157-D54798CF39D1}">
  <dimension ref="A1:B24"/>
  <sheetViews>
    <sheetView workbookViewId="0"/>
  </sheetViews>
  <sheetFormatPr defaultRowHeight="15" x14ac:dyDescent="0.25"/>
  <cols>
    <col min="1" max="1" width="4" customWidth="1"/>
    <col min="2" max="2" width="29.28515625" customWidth="1"/>
  </cols>
  <sheetData>
    <row r="1" spans="1:2" ht="36" x14ac:dyDescent="0.55000000000000004">
      <c r="A1" s="72" t="s">
        <v>288</v>
      </c>
    </row>
    <row r="2" spans="1:2" x14ac:dyDescent="0.25">
      <c r="A2" t="s">
        <v>264</v>
      </c>
    </row>
    <row r="4" spans="1:2" x14ac:dyDescent="0.25">
      <c r="A4">
        <v>1</v>
      </c>
      <c r="B4" t="s">
        <v>271</v>
      </c>
    </row>
    <row r="5" spans="1:2" x14ac:dyDescent="0.25">
      <c r="A5">
        <v>1.1000000000000001</v>
      </c>
      <c r="B5" t="s">
        <v>265</v>
      </c>
    </row>
    <row r="6" spans="1:2" x14ac:dyDescent="0.25">
      <c r="A6">
        <v>1.2</v>
      </c>
      <c r="B6" t="s">
        <v>266</v>
      </c>
    </row>
    <row r="7" spans="1:2" x14ac:dyDescent="0.25">
      <c r="A7">
        <v>1.3</v>
      </c>
      <c r="B7" t="s">
        <v>267</v>
      </c>
    </row>
    <row r="8" spans="1:2" x14ac:dyDescent="0.25">
      <c r="A8">
        <v>1.4</v>
      </c>
      <c r="B8" t="s">
        <v>268</v>
      </c>
    </row>
    <row r="9" spans="1:2" x14ac:dyDescent="0.25">
      <c r="A9">
        <v>1.5</v>
      </c>
      <c r="B9" t="s">
        <v>269</v>
      </c>
    </row>
    <row r="10" spans="1:2" x14ac:dyDescent="0.25">
      <c r="A10">
        <v>1.6</v>
      </c>
      <c r="B10" t="s">
        <v>270</v>
      </c>
    </row>
    <row r="12" spans="1:2" x14ac:dyDescent="0.25">
      <c r="A12">
        <v>2</v>
      </c>
      <c r="B12" t="s">
        <v>272</v>
      </c>
    </row>
    <row r="13" spans="1:2" x14ac:dyDescent="0.25">
      <c r="A13">
        <v>2.1</v>
      </c>
      <c r="B13" t="s">
        <v>273</v>
      </c>
    </row>
    <row r="14" spans="1:2" x14ac:dyDescent="0.25">
      <c r="A14">
        <v>2.2000000000000002</v>
      </c>
      <c r="B14" t="s">
        <v>274</v>
      </c>
    </row>
    <row r="15" spans="1:2" x14ac:dyDescent="0.25">
      <c r="A15">
        <v>2.2999999999999998</v>
      </c>
      <c r="B15" t="s">
        <v>275</v>
      </c>
    </row>
    <row r="16" spans="1:2" x14ac:dyDescent="0.25">
      <c r="A16">
        <v>2.4</v>
      </c>
      <c r="B16" t="s">
        <v>276</v>
      </c>
    </row>
    <row r="17" spans="1:2" x14ac:dyDescent="0.25">
      <c r="A17">
        <v>2.5</v>
      </c>
      <c r="B17" t="s">
        <v>278</v>
      </c>
    </row>
    <row r="18" spans="1:2" x14ac:dyDescent="0.25">
      <c r="A18">
        <v>2.6</v>
      </c>
      <c r="B18" t="s">
        <v>277</v>
      </c>
    </row>
    <row r="19" spans="1:2" x14ac:dyDescent="0.25">
      <c r="A19">
        <v>2.7</v>
      </c>
      <c r="B19" t="s">
        <v>282</v>
      </c>
    </row>
    <row r="20" spans="1:2" x14ac:dyDescent="0.25">
      <c r="A20">
        <v>2.8</v>
      </c>
      <c r="B20" t="s">
        <v>283</v>
      </c>
    </row>
    <row r="21" spans="1:2" x14ac:dyDescent="0.25">
      <c r="A21">
        <v>2.9</v>
      </c>
      <c r="B21" t="s">
        <v>281</v>
      </c>
    </row>
    <row r="23" spans="1:2" x14ac:dyDescent="0.25">
      <c r="A23">
        <v>3</v>
      </c>
      <c r="B23" t="s">
        <v>279</v>
      </c>
    </row>
    <row r="24" spans="1:2" x14ac:dyDescent="0.25">
      <c r="B24" t="s">
        <v>280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714A7-89C2-4049-BD7A-47486B745C79}">
  <dimension ref="A1:K32"/>
  <sheetViews>
    <sheetView showGridLines="0" zoomScaleNormal="100" workbookViewId="0">
      <pane xSplit="3" ySplit="3" topLeftCell="D4" activePane="bottomRight" state="frozen"/>
      <selection pane="topRight" activeCell="D1" sqref="D1"/>
      <selection pane="bottomLeft" activeCell="A3" sqref="A3"/>
      <selection pane="bottomRight"/>
    </sheetView>
  </sheetViews>
  <sheetFormatPr defaultRowHeight="15" x14ac:dyDescent="0.25"/>
  <cols>
    <col min="1" max="1" width="5.85546875" customWidth="1"/>
    <col min="2" max="2" width="4" customWidth="1"/>
    <col min="3" max="3" width="6.140625" style="29" customWidth="1"/>
    <col min="4" max="4" width="67.140625" style="69" customWidth="1"/>
    <col min="5" max="6" width="9.85546875" customWidth="1"/>
    <col min="7" max="7" width="3.140625" style="17" customWidth="1"/>
    <col min="8" max="9" width="10.5703125" customWidth="1"/>
    <col min="10" max="10" width="8.42578125" customWidth="1"/>
    <col min="11" max="11" width="67.140625" customWidth="1"/>
    <col min="12" max="14" width="9.140625" customWidth="1"/>
  </cols>
  <sheetData>
    <row r="1" spans="1:11" ht="28.5" x14ac:dyDescent="0.45">
      <c r="A1" s="164" t="s">
        <v>288</v>
      </c>
      <c r="C1" s="30"/>
      <c r="E1" s="165" t="s">
        <v>244</v>
      </c>
      <c r="F1" s="166"/>
      <c r="G1" s="157"/>
      <c r="H1" s="167" t="s">
        <v>245</v>
      </c>
      <c r="I1" s="168"/>
      <c r="K1" s="20" t="s">
        <v>246</v>
      </c>
    </row>
    <row r="2" spans="1:11" ht="18.75" customHeight="1" x14ac:dyDescent="0.35">
      <c r="A2" s="162" t="s">
        <v>263</v>
      </c>
      <c r="C2" s="30"/>
      <c r="E2" s="169" t="s">
        <v>178</v>
      </c>
      <c r="F2" s="170"/>
      <c r="G2" s="157"/>
      <c r="H2" s="169" t="s">
        <v>179</v>
      </c>
      <c r="I2" s="170"/>
      <c r="K2" s="20" t="s">
        <v>259</v>
      </c>
    </row>
    <row r="3" spans="1:11" ht="30.75" thickBot="1" x14ac:dyDescent="0.3">
      <c r="A3" s="73" t="s">
        <v>1</v>
      </c>
      <c r="B3" s="73" t="s">
        <v>2</v>
      </c>
      <c r="C3" s="68"/>
      <c r="D3" s="70" t="s">
        <v>174</v>
      </c>
      <c r="E3" s="159" t="s">
        <v>240</v>
      </c>
      <c r="F3" s="82" t="s">
        <v>241</v>
      </c>
      <c r="G3" s="156"/>
      <c r="H3" s="159" t="s">
        <v>240</v>
      </c>
      <c r="I3" s="159" t="s">
        <v>241</v>
      </c>
      <c r="J3" s="160" t="s">
        <v>162</v>
      </c>
      <c r="K3" s="71" t="s">
        <v>175</v>
      </c>
    </row>
    <row r="4" spans="1:11" x14ac:dyDescent="0.25">
      <c r="A4" s="41"/>
      <c r="B4" s="172">
        <v>1</v>
      </c>
      <c r="C4" s="38">
        <v>1.1000000000000001</v>
      </c>
      <c r="D4" s="79" t="s">
        <v>163</v>
      </c>
      <c r="E4" s="146"/>
      <c r="F4" s="146"/>
      <c r="G4" s="157"/>
      <c r="H4" s="146"/>
      <c r="I4" s="147"/>
    </row>
    <row r="5" spans="1:11" x14ac:dyDescent="0.25">
      <c r="A5" s="42"/>
      <c r="B5" s="173"/>
      <c r="C5" s="39">
        <v>1.2</v>
      </c>
      <c r="D5" s="80" t="s">
        <v>144</v>
      </c>
      <c r="E5" s="148"/>
      <c r="F5" s="148"/>
      <c r="G5" s="157"/>
      <c r="H5" s="148"/>
      <c r="I5" s="149"/>
    </row>
    <row r="6" spans="1:11" x14ac:dyDescent="0.25">
      <c r="A6" s="42"/>
      <c r="B6" s="173"/>
      <c r="C6" s="39">
        <v>1.3</v>
      </c>
      <c r="D6" s="80" t="s">
        <v>130</v>
      </c>
      <c r="E6" s="148"/>
      <c r="F6" s="148"/>
      <c r="G6" s="157"/>
      <c r="H6" s="148"/>
      <c r="I6" s="149"/>
    </row>
    <row r="7" spans="1:11" ht="15.75" customHeight="1" thickBot="1" x14ac:dyDescent="0.3">
      <c r="A7" s="42"/>
      <c r="B7" s="174"/>
      <c r="C7" s="40">
        <v>1.4</v>
      </c>
      <c r="D7" s="81" t="s">
        <v>129</v>
      </c>
      <c r="E7" s="151"/>
      <c r="F7" s="150"/>
      <c r="G7" s="157"/>
      <c r="H7" s="150"/>
      <c r="I7" s="152"/>
    </row>
    <row r="8" spans="1:11" x14ac:dyDescent="0.25">
      <c r="A8" s="184" t="s">
        <v>0</v>
      </c>
      <c r="B8" s="179">
        <v>2</v>
      </c>
      <c r="C8" s="44">
        <v>2.1</v>
      </c>
      <c r="D8" s="79" t="s">
        <v>131</v>
      </c>
      <c r="E8" s="146"/>
      <c r="F8" s="146"/>
      <c r="G8" s="157"/>
      <c r="H8" s="146"/>
      <c r="I8" s="147"/>
    </row>
    <row r="9" spans="1:11" ht="15" customHeight="1" x14ac:dyDescent="0.25">
      <c r="A9" s="184"/>
      <c r="B9" s="179"/>
      <c r="C9" s="45">
        <v>2.2000000000000002</v>
      </c>
      <c r="D9" s="80" t="s">
        <v>165</v>
      </c>
      <c r="E9" s="148"/>
      <c r="F9" s="148"/>
      <c r="G9" s="157"/>
      <c r="H9" s="148"/>
      <c r="I9" s="149"/>
    </row>
    <row r="10" spans="1:11" ht="15.75" thickBot="1" x14ac:dyDescent="0.3">
      <c r="A10" s="184"/>
      <c r="B10" s="180"/>
      <c r="C10" s="46">
        <v>2.2999999999999998</v>
      </c>
      <c r="D10" s="81" t="s">
        <v>164</v>
      </c>
      <c r="E10" s="150"/>
      <c r="F10" s="150"/>
      <c r="G10" s="157"/>
      <c r="H10" s="150"/>
      <c r="I10" s="152"/>
    </row>
    <row r="11" spans="1:11" x14ac:dyDescent="0.25">
      <c r="A11" s="184"/>
      <c r="B11" s="181">
        <v>3</v>
      </c>
      <c r="C11" s="55">
        <v>3.1</v>
      </c>
      <c r="D11" s="79" t="s">
        <v>247</v>
      </c>
      <c r="E11" s="146"/>
      <c r="F11" s="146"/>
      <c r="G11" s="157"/>
      <c r="H11" s="146"/>
      <c r="I11" s="147"/>
      <c r="J11" s="17"/>
      <c r="K11" s="20"/>
    </row>
    <row r="12" spans="1:11" x14ac:dyDescent="0.25">
      <c r="A12" s="42"/>
      <c r="B12" s="182"/>
      <c r="C12" s="56">
        <v>3.2</v>
      </c>
      <c r="D12" s="80" t="s">
        <v>166</v>
      </c>
      <c r="E12" s="148"/>
      <c r="F12" s="148"/>
      <c r="G12" s="157"/>
      <c r="H12" s="148"/>
      <c r="I12" s="149"/>
      <c r="J12" s="17"/>
    </row>
    <row r="13" spans="1:11" ht="15.75" thickBot="1" x14ac:dyDescent="0.3">
      <c r="A13" s="43"/>
      <c r="B13" s="183"/>
      <c r="C13" s="57">
        <v>3.3</v>
      </c>
      <c r="D13" s="81" t="s">
        <v>132</v>
      </c>
      <c r="E13" s="150"/>
      <c r="F13" s="150"/>
      <c r="G13" s="157"/>
      <c r="H13" s="150"/>
      <c r="I13" s="152"/>
      <c r="J13" s="17"/>
    </row>
    <row r="14" spans="1:11" x14ac:dyDescent="0.25">
      <c r="A14" s="61"/>
      <c r="B14" s="185">
        <v>4</v>
      </c>
      <c r="C14" s="58">
        <v>4.0999999999999996</v>
      </c>
      <c r="D14" s="74" t="s">
        <v>133</v>
      </c>
      <c r="E14" s="146"/>
      <c r="F14" s="146"/>
      <c r="G14" s="157"/>
      <c r="H14" s="146"/>
      <c r="I14" s="147"/>
      <c r="J14" s="17"/>
    </row>
    <row r="15" spans="1:11" x14ac:dyDescent="0.25">
      <c r="A15" s="62"/>
      <c r="B15" s="186"/>
      <c r="C15" s="59">
        <v>4.2</v>
      </c>
      <c r="D15" s="75" t="s">
        <v>134</v>
      </c>
      <c r="E15" s="148"/>
      <c r="F15" s="148"/>
      <c r="G15" s="157"/>
      <c r="H15" s="148"/>
      <c r="I15" s="149"/>
      <c r="J15" s="17"/>
    </row>
    <row r="16" spans="1:11" x14ac:dyDescent="0.25">
      <c r="A16" s="62"/>
      <c r="B16" s="186"/>
      <c r="C16" s="59">
        <v>4.3</v>
      </c>
      <c r="D16" s="75" t="s">
        <v>135</v>
      </c>
      <c r="E16" s="148"/>
      <c r="F16" s="148"/>
      <c r="G16" s="157"/>
      <c r="H16" s="148"/>
      <c r="I16" s="149"/>
      <c r="J16" s="17"/>
    </row>
    <row r="17" spans="1:11" ht="15.75" thickBot="1" x14ac:dyDescent="0.3">
      <c r="A17" s="171" t="s">
        <v>141</v>
      </c>
      <c r="B17" s="186"/>
      <c r="C17" s="60">
        <v>4.4000000000000004</v>
      </c>
      <c r="D17" s="78" t="s">
        <v>136</v>
      </c>
      <c r="E17" s="150"/>
      <c r="F17" s="150"/>
      <c r="G17" s="157"/>
      <c r="H17" s="150"/>
      <c r="I17" s="152"/>
      <c r="J17" s="17"/>
    </row>
    <row r="18" spans="1:11" ht="15" customHeight="1" x14ac:dyDescent="0.25">
      <c r="A18" s="171"/>
      <c r="B18" s="175">
        <v>5</v>
      </c>
      <c r="C18" s="64">
        <v>5.0999999999999996</v>
      </c>
      <c r="D18" s="74" t="s">
        <v>145</v>
      </c>
      <c r="E18" s="146"/>
      <c r="F18" s="146"/>
      <c r="G18" s="157"/>
      <c r="H18" s="146"/>
      <c r="I18" s="147"/>
      <c r="J18" s="17"/>
    </row>
    <row r="19" spans="1:11" ht="15" customHeight="1" x14ac:dyDescent="0.25">
      <c r="A19" s="171"/>
      <c r="B19" s="176"/>
      <c r="C19" s="65">
        <v>5.2</v>
      </c>
      <c r="D19" s="76" t="s">
        <v>177</v>
      </c>
      <c r="E19" s="148"/>
      <c r="F19" s="148"/>
      <c r="G19" s="157"/>
      <c r="H19" s="148"/>
      <c r="I19" s="149"/>
      <c r="J19" s="17"/>
    </row>
    <row r="20" spans="1:11" x14ac:dyDescent="0.25">
      <c r="A20" s="171"/>
      <c r="B20" s="176"/>
      <c r="C20" s="65">
        <v>5.3</v>
      </c>
      <c r="D20" s="75" t="s">
        <v>137</v>
      </c>
      <c r="E20" s="148"/>
      <c r="F20" s="148"/>
      <c r="G20" s="157"/>
      <c r="H20" s="148"/>
      <c r="I20" s="149"/>
      <c r="J20" s="17"/>
    </row>
    <row r="21" spans="1:11" ht="15.75" thickBot="1" x14ac:dyDescent="0.3">
      <c r="A21" s="171"/>
      <c r="B21" s="176"/>
      <c r="C21" s="66">
        <v>5.4</v>
      </c>
      <c r="D21" s="78" t="s">
        <v>138</v>
      </c>
      <c r="E21" s="150"/>
      <c r="F21" s="150"/>
      <c r="G21" s="157"/>
      <c r="H21" s="150"/>
      <c r="I21" s="152"/>
      <c r="J21" s="17"/>
    </row>
    <row r="22" spans="1:11" x14ac:dyDescent="0.25">
      <c r="A22" s="171"/>
      <c r="B22" s="177">
        <v>6</v>
      </c>
      <c r="C22" s="47">
        <v>6.1</v>
      </c>
      <c r="D22" s="74" t="s">
        <v>139</v>
      </c>
      <c r="E22" s="146"/>
      <c r="F22" s="146"/>
      <c r="G22" s="157"/>
      <c r="H22" s="146"/>
      <c r="I22" s="147"/>
      <c r="J22" s="17"/>
    </row>
    <row r="23" spans="1:11" x14ac:dyDescent="0.25">
      <c r="A23" s="171"/>
      <c r="B23" s="178"/>
      <c r="C23" s="48">
        <v>6.2</v>
      </c>
      <c r="D23" s="75" t="s">
        <v>140</v>
      </c>
      <c r="E23" s="148"/>
      <c r="F23" s="148"/>
      <c r="G23" s="157"/>
      <c r="H23" s="148"/>
      <c r="I23" s="149"/>
      <c r="J23" s="17"/>
    </row>
    <row r="24" spans="1:11" x14ac:dyDescent="0.25">
      <c r="A24" s="62"/>
      <c r="B24" s="178"/>
      <c r="C24" s="48">
        <v>6.3</v>
      </c>
      <c r="D24" s="75" t="s">
        <v>181</v>
      </c>
      <c r="E24" s="148"/>
      <c r="F24" s="148"/>
      <c r="G24" s="157"/>
      <c r="H24" s="148"/>
      <c r="I24" s="149"/>
      <c r="J24" s="17"/>
    </row>
    <row r="25" spans="1:11" x14ac:dyDescent="0.25">
      <c r="A25" s="62"/>
      <c r="B25" s="178"/>
      <c r="C25" s="48">
        <v>6.4</v>
      </c>
      <c r="D25" s="76" t="s">
        <v>176</v>
      </c>
      <c r="E25" s="148"/>
      <c r="F25" s="148"/>
      <c r="G25" s="157"/>
      <c r="H25" s="148"/>
      <c r="I25" s="149"/>
      <c r="J25" s="17"/>
    </row>
    <row r="26" spans="1:11" x14ac:dyDescent="0.25">
      <c r="A26" s="62"/>
      <c r="B26" s="178"/>
      <c r="C26" s="48">
        <v>6.5</v>
      </c>
      <c r="D26" s="75" t="s">
        <v>251</v>
      </c>
      <c r="E26" s="148"/>
      <c r="F26" s="148"/>
      <c r="G26" s="157"/>
      <c r="H26" s="148"/>
      <c r="I26" s="149"/>
      <c r="J26" s="17"/>
    </row>
    <row r="27" spans="1:11" x14ac:dyDescent="0.25">
      <c r="A27" s="62"/>
      <c r="B27" s="178"/>
      <c r="C27" s="48">
        <v>6.6</v>
      </c>
      <c r="D27" s="75" t="s">
        <v>146</v>
      </c>
      <c r="E27" s="148"/>
      <c r="F27" s="148"/>
      <c r="G27" s="157"/>
      <c r="H27" s="148"/>
      <c r="I27" s="149"/>
      <c r="J27" s="17"/>
    </row>
    <row r="28" spans="1:11" ht="15.75" thickBot="1" x14ac:dyDescent="0.3">
      <c r="A28" s="63"/>
      <c r="B28" s="178"/>
      <c r="C28" s="49">
        <v>6.7</v>
      </c>
      <c r="D28" s="77" t="s">
        <v>180</v>
      </c>
      <c r="E28" s="150"/>
      <c r="F28" s="150"/>
      <c r="G28" s="157"/>
      <c r="H28" s="150"/>
      <c r="I28" s="152"/>
      <c r="J28" s="17"/>
    </row>
    <row r="29" spans="1:11" ht="15.75" thickBot="1" x14ac:dyDescent="0.3">
      <c r="A29" s="50" t="s">
        <v>143</v>
      </c>
      <c r="B29" s="50"/>
      <c r="C29" s="51">
        <v>7</v>
      </c>
      <c r="D29" s="83" t="s">
        <v>200</v>
      </c>
      <c r="E29" s="153"/>
      <c r="F29" s="153"/>
      <c r="G29" s="157"/>
      <c r="H29" s="153"/>
      <c r="I29" s="153"/>
      <c r="J29" s="17"/>
    </row>
    <row r="30" spans="1:11" ht="30.75" thickBot="1" x14ac:dyDescent="0.3">
      <c r="D30" s="144" t="s">
        <v>286</v>
      </c>
      <c r="E30" s="69"/>
      <c r="F30" s="69"/>
      <c r="G30" s="158"/>
      <c r="H30" s="69"/>
      <c r="I30" s="69"/>
    </row>
    <row r="31" spans="1:11" ht="30" customHeight="1" thickBot="1" x14ac:dyDescent="0.4">
      <c r="D31" s="145" t="s">
        <v>239</v>
      </c>
      <c r="E31" s="155"/>
      <c r="F31" s="155"/>
      <c r="G31" s="158"/>
      <c r="H31" s="155"/>
      <c r="I31" s="154"/>
      <c r="K31" t="s">
        <v>242</v>
      </c>
    </row>
    <row r="32" spans="1:11" x14ac:dyDescent="0.25">
      <c r="D32" s="145" t="s">
        <v>260</v>
      </c>
      <c r="E32" s="161" t="s">
        <v>261</v>
      </c>
      <c r="F32" s="161" t="s">
        <v>262</v>
      </c>
    </row>
  </sheetData>
  <mergeCells count="12">
    <mergeCell ref="E1:F1"/>
    <mergeCell ref="H1:I1"/>
    <mergeCell ref="E2:F2"/>
    <mergeCell ref="H2:I2"/>
    <mergeCell ref="A17:A23"/>
    <mergeCell ref="B4:B7"/>
    <mergeCell ref="B18:B21"/>
    <mergeCell ref="B22:B28"/>
    <mergeCell ref="B8:B10"/>
    <mergeCell ref="B11:B13"/>
    <mergeCell ref="A8:A11"/>
    <mergeCell ref="B14:B17"/>
  </mergeCells>
  <conditionalFormatting sqref="I4:I28">
    <cfRule type="cellIs" dxfId="39" priority="50" operator="equal">
      <formula>"Prohibit"</formula>
    </cfRule>
    <cfRule type="cellIs" dxfId="38" priority="51" operator="equal">
      <formula>"Permit"</formula>
    </cfRule>
    <cfRule type="cellIs" dxfId="37" priority="52" operator="equal">
      <formula>"Require"</formula>
    </cfRule>
  </conditionalFormatting>
  <conditionalFormatting sqref="H29">
    <cfRule type="cellIs" dxfId="36" priority="47" stopIfTrue="1" operator="equal">
      <formula>"N/A"</formula>
    </cfRule>
    <cfRule type="cellIs" dxfId="35" priority="48" stopIfTrue="1" operator="equal">
      <formula>"No"</formula>
    </cfRule>
    <cfRule type="cellIs" dxfId="34" priority="49" stopIfTrue="1" operator="equal">
      <formula>"Yes"</formula>
    </cfRule>
  </conditionalFormatting>
  <conditionalFormatting sqref="I29">
    <cfRule type="cellIs" dxfId="33" priority="44" stopIfTrue="1" operator="equal">
      <formula>"N/A"</formula>
    </cfRule>
    <cfRule type="cellIs" dxfId="32" priority="45" stopIfTrue="1" operator="equal">
      <formula>"No"</formula>
    </cfRule>
    <cfRule type="cellIs" dxfId="31" priority="46" stopIfTrue="1" operator="equal">
      <formula>"Yes"</formula>
    </cfRule>
  </conditionalFormatting>
  <conditionalFormatting sqref="H22:H28">
    <cfRule type="cellIs" dxfId="30" priority="41" stopIfTrue="1" operator="equal">
      <formula>"N/A"</formula>
    </cfRule>
    <cfRule type="cellIs" dxfId="29" priority="42" stopIfTrue="1" operator="equal">
      <formula>"No"</formula>
    </cfRule>
    <cfRule type="cellIs" dxfId="28" priority="43" stopIfTrue="1" operator="equal">
      <formula>"Yes"</formula>
    </cfRule>
  </conditionalFormatting>
  <conditionalFormatting sqref="H18:H21">
    <cfRule type="cellIs" dxfId="27" priority="38" stopIfTrue="1" operator="equal">
      <formula>"N/A"</formula>
    </cfRule>
    <cfRule type="cellIs" dxfId="26" priority="39" stopIfTrue="1" operator="equal">
      <formula>"No"</formula>
    </cfRule>
    <cfRule type="cellIs" dxfId="25" priority="40" stopIfTrue="1" operator="equal">
      <formula>"Yes"</formula>
    </cfRule>
  </conditionalFormatting>
  <conditionalFormatting sqref="H14:H17">
    <cfRule type="cellIs" dxfId="24" priority="35" stopIfTrue="1" operator="equal">
      <formula>"N/A"</formula>
    </cfRule>
    <cfRule type="cellIs" dxfId="23" priority="36" stopIfTrue="1" operator="equal">
      <formula>"No"</formula>
    </cfRule>
    <cfRule type="cellIs" dxfId="22" priority="37" stopIfTrue="1" operator="equal">
      <formula>"Yes"</formula>
    </cfRule>
  </conditionalFormatting>
  <conditionalFormatting sqref="H11:H13">
    <cfRule type="cellIs" dxfId="21" priority="32" stopIfTrue="1" operator="equal">
      <formula>"N/A"</formula>
    </cfRule>
    <cfRule type="cellIs" dxfId="20" priority="33" stopIfTrue="1" operator="equal">
      <formula>"No"</formula>
    </cfRule>
    <cfRule type="cellIs" dxfId="19" priority="34" stopIfTrue="1" operator="equal">
      <formula>"Yes"</formula>
    </cfRule>
  </conditionalFormatting>
  <conditionalFormatting sqref="H8:H10">
    <cfRule type="cellIs" dxfId="18" priority="29" stopIfTrue="1" operator="equal">
      <formula>"N/A"</formula>
    </cfRule>
    <cfRule type="cellIs" dxfId="17" priority="30" stopIfTrue="1" operator="equal">
      <formula>"No"</formula>
    </cfRule>
    <cfRule type="cellIs" dxfId="16" priority="31" stopIfTrue="1" operator="equal">
      <formula>"Yes"</formula>
    </cfRule>
  </conditionalFormatting>
  <conditionalFormatting sqref="H5:H6">
    <cfRule type="cellIs" dxfId="15" priority="14" stopIfTrue="1" operator="equal">
      <formula>"N/A"</formula>
    </cfRule>
    <cfRule type="cellIs" dxfId="14" priority="15" stopIfTrue="1" operator="equal">
      <formula>"No"</formula>
    </cfRule>
    <cfRule type="cellIs" dxfId="13" priority="16" stopIfTrue="1" operator="equal">
      <formula>"Yes"</formula>
    </cfRule>
  </conditionalFormatting>
  <conditionalFormatting sqref="H7">
    <cfRule type="cellIs" dxfId="12" priority="8" stopIfTrue="1" operator="equal">
      <formula>"N/A"</formula>
    </cfRule>
    <cfRule type="cellIs" dxfId="11" priority="9" stopIfTrue="1" operator="equal">
      <formula>"No"</formula>
    </cfRule>
    <cfRule type="cellIs" dxfId="10" priority="10" stopIfTrue="1" operator="equal">
      <formula>"Yes"</formula>
    </cfRule>
  </conditionalFormatting>
  <conditionalFormatting sqref="H4">
    <cfRule type="cellIs" dxfId="9" priority="5" stopIfTrue="1" operator="equal">
      <formula>"N/A"</formula>
    </cfRule>
    <cfRule type="cellIs" dxfId="8" priority="6" stopIfTrue="1" operator="equal">
      <formula>"No"</formula>
    </cfRule>
    <cfRule type="cellIs" dxfId="7" priority="7" stopIfTrue="1" operator="equal">
      <formula>"Yes"</formula>
    </cfRule>
  </conditionalFormatting>
  <conditionalFormatting sqref="E4:F29">
    <cfRule type="cellIs" dxfId="6" priority="4" operator="equal">
      <formula>""" """</formula>
    </cfRule>
    <cfRule type="cellIs" dxfId="5" priority="53" operator="equal">
      <formula>"N/A"</formula>
    </cfRule>
    <cfRule type="cellIs" dxfId="4" priority="54" operator="equal">
      <formula>"No"</formula>
    </cfRule>
    <cfRule type="cellIs" dxfId="3" priority="55" operator="equal">
      <formula>"Yes"</formula>
    </cfRule>
  </conditionalFormatting>
  <conditionalFormatting sqref="H4:I29">
    <cfRule type="cellIs" dxfId="2" priority="1" operator="equal">
      <formula>"Require"</formula>
    </cfRule>
    <cfRule type="cellIs" dxfId="1" priority="2" operator="equal">
      <formula>"Prohibit"</formula>
    </cfRule>
    <cfRule type="cellIs" dxfId="0" priority="3" operator="equal">
      <formula>"Permit"</formula>
    </cfRule>
  </conditionalFormatting>
  <dataValidations count="1">
    <dataValidation type="list" allowBlank="1" showInputMessage="1" showErrorMessage="1" sqref="G4:G29 G1:G2" xr:uid="{54E9493F-09B6-4B13-9476-22333B671D0A}">
      <formula1>"Yes,No,N/A, "</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2ACBA5E-541B-4C4F-8863-A772E509D369}">
          <x14:formula1>
            <xm:f>List!$A$2:$A$5</xm:f>
          </x14:formula1>
          <xm:sqref>E4:F29</xm:sqref>
        </x14:dataValidation>
        <x14:dataValidation type="list" allowBlank="1" showInputMessage="1" showErrorMessage="1" xr:uid="{24DF2F50-8D39-4A1E-BDE0-0A653C4AFDA0}">
          <x14:formula1>
            <xm:f>List!$B$2:$B$5</xm:f>
          </x14:formula1>
          <xm:sqref>H4:I29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32374-D45D-4186-98CB-803B63EB9326}">
  <dimension ref="A1:D29"/>
  <sheetViews>
    <sheetView showGridLines="0" workbookViewId="0">
      <pane xSplit="2" ySplit="3" topLeftCell="C4" activePane="bottomRight" state="frozen"/>
      <selection pane="topRight" activeCell="C1" sqref="C1"/>
      <selection pane="bottomLeft" activeCell="A4" sqref="A4"/>
      <selection pane="bottomRight" activeCell="A2" sqref="A2"/>
    </sheetView>
  </sheetViews>
  <sheetFormatPr defaultRowHeight="18.75" x14ac:dyDescent="0.4"/>
  <cols>
    <col min="1" max="1" width="6.7109375" style="107" customWidth="1"/>
    <col min="2" max="2" width="61.140625" style="84" customWidth="1"/>
    <col min="3" max="3" width="119.5703125" style="85" customWidth="1"/>
    <col min="4" max="4" width="9.140625" style="86"/>
    <col min="5" max="16384" width="9.140625" style="87"/>
  </cols>
  <sheetData>
    <row r="1" spans="1:3" ht="44.25" x14ac:dyDescent="0.9">
      <c r="A1" s="99" t="s">
        <v>287</v>
      </c>
    </row>
    <row r="2" spans="1:3" ht="18" customHeight="1" x14ac:dyDescent="0.4">
      <c r="A2" s="100" t="s">
        <v>186</v>
      </c>
    </row>
    <row r="3" spans="1:3" ht="32.25" customHeight="1" x14ac:dyDescent="0.3">
      <c r="A3" s="101"/>
      <c r="B3" s="98" t="s">
        <v>173</v>
      </c>
      <c r="C3" s="88" t="s">
        <v>60</v>
      </c>
    </row>
    <row r="4" spans="1:3" x14ac:dyDescent="0.3">
      <c r="A4" s="102">
        <v>1.1000000000000001</v>
      </c>
      <c r="B4" s="89" t="s">
        <v>185</v>
      </c>
      <c r="C4" s="90" t="s">
        <v>184</v>
      </c>
    </row>
    <row r="5" spans="1:3" ht="49.5" x14ac:dyDescent="0.3">
      <c r="A5" s="102">
        <v>1.2</v>
      </c>
      <c r="B5" s="89" t="s">
        <v>187</v>
      </c>
      <c r="C5" s="91" t="s">
        <v>58</v>
      </c>
    </row>
    <row r="6" spans="1:3" ht="49.5" x14ac:dyDescent="0.3">
      <c r="A6" s="102">
        <v>1.3</v>
      </c>
      <c r="B6" s="89" t="s">
        <v>188</v>
      </c>
      <c r="C6" s="91" t="s">
        <v>189</v>
      </c>
    </row>
    <row r="7" spans="1:3" ht="66" x14ac:dyDescent="0.3">
      <c r="A7" s="102">
        <v>1.4</v>
      </c>
      <c r="B7" s="89" t="s">
        <v>59</v>
      </c>
      <c r="C7" s="91" t="s">
        <v>190</v>
      </c>
    </row>
    <row r="8" spans="1:3" ht="33" x14ac:dyDescent="0.3">
      <c r="A8" s="103">
        <v>2.1</v>
      </c>
      <c r="B8" s="92" t="s">
        <v>57</v>
      </c>
      <c r="C8" s="91" t="s">
        <v>117</v>
      </c>
    </row>
    <row r="9" spans="1:3" ht="49.5" x14ac:dyDescent="0.3">
      <c r="A9" s="103">
        <v>2.2000000000000002</v>
      </c>
      <c r="B9" s="92" t="s">
        <v>61</v>
      </c>
      <c r="C9" s="91" t="s">
        <v>63</v>
      </c>
    </row>
    <row r="10" spans="1:3" ht="66" x14ac:dyDescent="0.3">
      <c r="A10" s="103">
        <v>2.2999999999999998</v>
      </c>
      <c r="B10" s="92" t="s">
        <v>62</v>
      </c>
      <c r="C10" s="91" t="s">
        <v>118</v>
      </c>
    </row>
    <row r="11" spans="1:3" ht="82.5" x14ac:dyDescent="0.3">
      <c r="A11" s="104">
        <v>3.1</v>
      </c>
      <c r="B11" s="93" t="s">
        <v>64</v>
      </c>
      <c r="C11" s="91" t="s">
        <v>65</v>
      </c>
    </row>
    <row r="12" spans="1:3" ht="99" x14ac:dyDescent="0.3">
      <c r="A12" s="104">
        <v>3.2</v>
      </c>
      <c r="B12" s="93" t="s">
        <v>215</v>
      </c>
      <c r="C12" s="91" t="s">
        <v>119</v>
      </c>
    </row>
    <row r="13" spans="1:3" ht="99" x14ac:dyDescent="0.3">
      <c r="A13" s="104">
        <v>3.3</v>
      </c>
      <c r="B13" s="93" t="s">
        <v>191</v>
      </c>
      <c r="C13" s="91" t="s">
        <v>66</v>
      </c>
    </row>
    <row r="14" spans="1:3" ht="82.5" x14ac:dyDescent="0.3">
      <c r="A14" s="105">
        <v>4.0999999999999996</v>
      </c>
      <c r="B14" s="94" t="s">
        <v>86</v>
      </c>
      <c r="C14" s="91" t="s">
        <v>214</v>
      </c>
    </row>
    <row r="15" spans="1:3" ht="82.5" x14ac:dyDescent="0.3">
      <c r="A15" s="105">
        <v>4.2</v>
      </c>
      <c r="B15" s="94" t="s">
        <v>208</v>
      </c>
      <c r="C15" s="91" t="s">
        <v>87</v>
      </c>
    </row>
    <row r="16" spans="1:3" ht="49.5" x14ac:dyDescent="0.3">
      <c r="A16" s="105">
        <v>4.3</v>
      </c>
      <c r="B16" s="94" t="s">
        <v>90</v>
      </c>
      <c r="C16" s="91" t="s">
        <v>88</v>
      </c>
    </row>
    <row r="17" spans="1:3" ht="66" x14ac:dyDescent="0.3">
      <c r="A17" s="105">
        <v>4.4000000000000004</v>
      </c>
      <c r="B17" s="94" t="s">
        <v>89</v>
      </c>
      <c r="C17" s="91" t="s">
        <v>91</v>
      </c>
    </row>
    <row r="18" spans="1:3" ht="115.5" x14ac:dyDescent="0.3">
      <c r="A18" s="106">
        <v>5.0999999999999996</v>
      </c>
      <c r="B18" s="95" t="s">
        <v>210</v>
      </c>
      <c r="C18" s="91" t="s">
        <v>120</v>
      </c>
    </row>
    <row r="19" spans="1:3" ht="99" x14ac:dyDescent="0.3">
      <c r="A19" s="106">
        <v>5.2</v>
      </c>
      <c r="B19" s="95" t="s">
        <v>101</v>
      </c>
      <c r="C19" s="91" t="s">
        <v>102</v>
      </c>
    </row>
    <row r="20" spans="1:3" ht="115.5" x14ac:dyDescent="0.3">
      <c r="A20" s="106">
        <v>5.3</v>
      </c>
      <c r="B20" s="95" t="s">
        <v>97</v>
      </c>
      <c r="C20" s="91" t="s">
        <v>213</v>
      </c>
    </row>
    <row r="21" spans="1:3" ht="99" x14ac:dyDescent="0.3">
      <c r="A21" s="106">
        <v>5.4</v>
      </c>
      <c r="B21" s="95" t="s">
        <v>98</v>
      </c>
      <c r="C21" s="91" t="s">
        <v>99</v>
      </c>
    </row>
    <row r="22" spans="1:3" ht="66" x14ac:dyDescent="0.3">
      <c r="A22" s="108">
        <v>6.1</v>
      </c>
      <c r="B22" s="109" t="s">
        <v>217</v>
      </c>
      <c r="C22" s="91" t="s">
        <v>218</v>
      </c>
    </row>
    <row r="23" spans="1:3" ht="99" x14ac:dyDescent="0.3">
      <c r="A23" s="108">
        <v>6.2</v>
      </c>
      <c r="B23" s="109" t="s">
        <v>92</v>
      </c>
      <c r="C23" s="91" t="s">
        <v>216</v>
      </c>
    </row>
    <row r="24" spans="1:3" ht="66" x14ac:dyDescent="0.3">
      <c r="A24" s="108">
        <v>6.3</v>
      </c>
      <c r="B24" s="109" t="s">
        <v>93</v>
      </c>
      <c r="C24" s="91" t="s">
        <v>221</v>
      </c>
    </row>
    <row r="25" spans="1:3" ht="49.5" x14ac:dyDescent="0.3">
      <c r="A25" s="108">
        <v>6.4</v>
      </c>
      <c r="B25" s="109" t="s">
        <v>100</v>
      </c>
      <c r="C25" s="91" t="s">
        <v>219</v>
      </c>
    </row>
    <row r="26" spans="1:3" ht="82.5" x14ac:dyDescent="0.3">
      <c r="A26" s="108">
        <v>6.5</v>
      </c>
      <c r="B26" s="109" t="s">
        <v>94</v>
      </c>
      <c r="C26" s="91" t="s">
        <v>95</v>
      </c>
    </row>
    <row r="27" spans="1:3" ht="82.5" x14ac:dyDescent="0.3">
      <c r="A27" s="108">
        <v>6.6</v>
      </c>
      <c r="B27" s="109" t="s">
        <v>103</v>
      </c>
      <c r="C27" s="91" t="s">
        <v>104</v>
      </c>
    </row>
    <row r="28" spans="1:3" ht="33.75" thickBot="1" x14ac:dyDescent="0.35">
      <c r="A28" s="108">
        <v>6.7</v>
      </c>
      <c r="B28" s="109" t="s">
        <v>96</v>
      </c>
      <c r="C28" s="91" t="s">
        <v>220</v>
      </c>
    </row>
    <row r="29" spans="1:3" ht="33.75" thickBot="1" x14ac:dyDescent="0.35">
      <c r="A29" s="110">
        <v>7</v>
      </c>
      <c r="B29" s="111" t="s">
        <v>211</v>
      </c>
      <c r="C29" s="96" t="s">
        <v>212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951E7-E5D7-4B61-AA43-7CA73A918B24}">
  <dimension ref="A1:S43"/>
  <sheetViews>
    <sheetView showGridLines="0" zoomScale="110" zoomScaleNormal="110" workbookViewId="0">
      <pane xSplit="7" ySplit="2" topLeftCell="H3" activePane="bottomRight" state="frozen"/>
      <selection pane="topRight" activeCell="G1" sqref="G1"/>
      <selection pane="bottomLeft" activeCell="A3" sqref="A3"/>
      <selection pane="bottomRight" activeCell="J37" sqref="J37"/>
    </sheetView>
  </sheetViews>
  <sheetFormatPr defaultRowHeight="15" x14ac:dyDescent="0.25"/>
  <cols>
    <col min="1" max="1" width="2.7109375" customWidth="1"/>
    <col min="2" max="2" width="4.7109375" customWidth="1"/>
    <col min="3" max="3" width="15.42578125" customWidth="1"/>
    <col min="4" max="4" width="10.42578125" customWidth="1"/>
    <col min="5" max="5" width="14.42578125" customWidth="1"/>
    <col min="6" max="6" width="12.85546875" customWidth="1"/>
    <col min="7" max="7" width="10.42578125" customWidth="1"/>
    <col min="9" max="9" width="2.85546875" customWidth="1"/>
    <col min="10" max="10" width="11.42578125" customWidth="1"/>
    <col min="11" max="11" width="13.7109375" customWidth="1"/>
    <col min="13" max="13" width="11.5703125" customWidth="1"/>
    <col min="14" max="14" width="13.140625" customWidth="1"/>
    <col min="15" max="15" width="10.5703125" bestFit="1" customWidth="1"/>
    <col min="16" max="16" width="10.140625" customWidth="1"/>
    <col min="17" max="17" width="11" customWidth="1"/>
    <col min="18" max="18" width="9.5703125" bestFit="1" customWidth="1"/>
    <col min="19" max="19" width="11.42578125" customWidth="1"/>
  </cols>
  <sheetData>
    <row r="1" spans="1:16" ht="20.25" thickBot="1" x14ac:dyDescent="0.35">
      <c r="A1" s="15" t="s">
        <v>225</v>
      </c>
      <c r="B1" s="15"/>
      <c r="C1" s="15"/>
      <c r="D1" s="15"/>
      <c r="E1" s="15"/>
    </row>
    <row r="2" spans="1:16" ht="77.25" customHeight="1" thickTop="1" x14ac:dyDescent="0.25">
      <c r="A2" s="187" t="s">
        <v>151</v>
      </c>
      <c r="B2" s="187"/>
      <c r="C2" s="187"/>
      <c r="D2" s="187"/>
      <c r="E2" s="187"/>
      <c r="F2" s="187"/>
      <c r="G2" s="187"/>
      <c r="H2" s="187"/>
      <c r="I2" s="187"/>
      <c r="J2" s="187"/>
      <c r="K2" s="187"/>
      <c r="L2" s="187"/>
    </row>
    <row r="3" spans="1:16" ht="21.75" customHeight="1" x14ac:dyDescent="0.25">
      <c r="A3" s="2"/>
      <c r="B3" s="2"/>
      <c r="C3" s="2"/>
      <c r="D3" s="33"/>
      <c r="E3" s="2"/>
      <c r="F3" s="2"/>
      <c r="G3" s="2"/>
      <c r="H3" s="2"/>
    </row>
    <row r="4" spans="1:16" ht="18" thickBot="1" x14ac:dyDescent="0.35">
      <c r="A4" s="4" t="s">
        <v>14</v>
      </c>
      <c r="B4" s="4"/>
      <c r="C4" s="4"/>
      <c r="D4" s="4"/>
      <c r="E4" s="4"/>
    </row>
    <row r="5" spans="1:16" ht="15.75" thickTop="1" x14ac:dyDescent="0.25">
      <c r="A5" s="9" t="s">
        <v>78</v>
      </c>
    </row>
    <row r="6" spans="1:16" x14ac:dyDescent="0.25">
      <c r="B6" s="5"/>
      <c r="C6" s="114" t="s">
        <v>4</v>
      </c>
      <c r="D6" s="118"/>
      <c r="E6" s="116" t="s">
        <v>75</v>
      </c>
      <c r="F6" s="7" t="s">
        <v>148</v>
      </c>
      <c r="G6" s="8" t="s">
        <v>3</v>
      </c>
      <c r="H6" s="8" t="s">
        <v>6</v>
      </c>
    </row>
    <row r="7" spans="1:16" x14ac:dyDescent="0.25">
      <c r="B7" s="5" t="s">
        <v>3</v>
      </c>
      <c r="C7" s="13" t="s">
        <v>67</v>
      </c>
      <c r="D7" s="119"/>
      <c r="E7" s="14" t="s">
        <v>147</v>
      </c>
      <c r="F7" s="5" t="s">
        <v>149</v>
      </c>
      <c r="G7" s="6">
        <f>L11</f>
        <v>5000</v>
      </c>
      <c r="H7" s="6"/>
      <c r="I7" s="16" t="s">
        <v>77</v>
      </c>
      <c r="J7" s="67"/>
    </row>
    <row r="8" spans="1:16" ht="15.75" thickBot="1" x14ac:dyDescent="0.3">
      <c r="B8" s="5" t="s">
        <v>3</v>
      </c>
      <c r="C8" s="13" t="s">
        <v>67</v>
      </c>
      <c r="D8" s="119"/>
      <c r="E8" s="14" t="s">
        <v>147</v>
      </c>
      <c r="F8" s="5" t="s">
        <v>150</v>
      </c>
      <c r="G8" s="6">
        <f>L12</f>
        <v>2500</v>
      </c>
      <c r="H8" s="6"/>
      <c r="I8" s="16" t="s">
        <v>233</v>
      </c>
      <c r="J8" s="67"/>
    </row>
    <row r="9" spans="1:16" x14ac:dyDescent="0.25">
      <c r="B9" s="5" t="s">
        <v>3</v>
      </c>
      <c r="C9" s="13" t="s">
        <v>67</v>
      </c>
      <c r="D9" s="119"/>
      <c r="E9" s="14" t="s">
        <v>147</v>
      </c>
      <c r="F9" s="5" t="s">
        <v>68</v>
      </c>
      <c r="G9" s="6">
        <f>L13</f>
        <v>2500</v>
      </c>
      <c r="H9" s="6"/>
      <c r="J9" s="126" t="s">
        <v>154</v>
      </c>
      <c r="K9" s="137" t="s">
        <v>228</v>
      </c>
      <c r="L9" s="127" t="s">
        <v>152</v>
      </c>
      <c r="M9" s="137" t="s">
        <v>159</v>
      </c>
      <c r="N9" s="127" t="s">
        <v>230</v>
      </c>
      <c r="O9" s="137" t="s">
        <v>153</v>
      </c>
      <c r="P9" s="128" t="s">
        <v>232</v>
      </c>
    </row>
    <row r="10" spans="1:16" ht="15.75" thickBot="1" x14ac:dyDescent="0.3">
      <c r="B10" s="5" t="s">
        <v>3</v>
      </c>
      <c r="C10" s="13" t="s">
        <v>72</v>
      </c>
      <c r="D10" s="119"/>
      <c r="E10" s="14" t="s">
        <v>147</v>
      </c>
      <c r="F10" s="5" t="s">
        <v>149</v>
      </c>
      <c r="G10" s="6">
        <f>N11</f>
        <v>500</v>
      </c>
      <c r="H10" s="6"/>
      <c r="J10" s="133"/>
      <c r="K10" s="139" t="s">
        <v>227</v>
      </c>
      <c r="L10" s="134"/>
      <c r="M10" s="139"/>
      <c r="N10" s="134" t="s">
        <v>229</v>
      </c>
      <c r="O10" s="139"/>
      <c r="P10" s="142" t="s">
        <v>231</v>
      </c>
    </row>
    <row r="11" spans="1:16" x14ac:dyDescent="0.25">
      <c r="B11" s="5" t="s">
        <v>3</v>
      </c>
      <c r="C11" s="13" t="s">
        <v>72</v>
      </c>
      <c r="D11" s="119"/>
      <c r="E11" s="14" t="s">
        <v>147</v>
      </c>
      <c r="F11" s="5" t="s">
        <v>150</v>
      </c>
      <c r="G11" s="6">
        <f>N12</f>
        <v>250</v>
      </c>
      <c r="H11" s="6"/>
      <c r="J11" s="129" t="s">
        <v>156</v>
      </c>
      <c r="K11" s="138">
        <v>1</v>
      </c>
      <c r="L11" s="18">
        <v>5000</v>
      </c>
      <c r="M11" s="140">
        <f>L11*20%</f>
        <v>1000</v>
      </c>
      <c r="N11" s="18">
        <f>L11*10%</f>
        <v>500</v>
      </c>
      <c r="O11" s="140">
        <f>L11-M11-N11</f>
        <v>3500</v>
      </c>
      <c r="P11" s="130">
        <f>L11*10%</f>
        <v>500</v>
      </c>
    </row>
    <row r="12" spans="1:16" x14ac:dyDescent="0.25">
      <c r="B12" s="5" t="s">
        <v>3</v>
      </c>
      <c r="C12" s="13" t="s">
        <v>72</v>
      </c>
      <c r="D12" s="17"/>
      <c r="E12" s="14" t="s">
        <v>147</v>
      </c>
      <c r="F12" s="5" t="s">
        <v>68</v>
      </c>
      <c r="G12" s="6">
        <f>N13</f>
        <v>250</v>
      </c>
      <c r="H12" s="6"/>
      <c r="J12" s="129" t="s">
        <v>157</v>
      </c>
      <c r="K12" s="138">
        <v>2</v>
      </c>
      <c r="L12" s="18">
        <v>2500</v>
      </c>
      <c r="M12" s="140">
        <f>L12*20%</f>
        <v>500</v>
      </c>
      <c r="N12" s="18">
        <f t="shared" ref="N12:N13" si="0">L12*10%</f>
        <v>250</v>
      </c>
      <c r="O12" s="140">
        <f t="shared" ref="O12:O13" si="1">L12-M12-N12</f>
        <v>1750</v>
      </c>
      <c r="P12" s="130">
        <f>L12*10%</f>
        <v>250</v>
      </c>
    </row>
    <row r="13" spans="1:16" x14ac:dyDescent="0.25">
      <c r="B13" s="5" t="s">
        <v>9</v>
      </c>
      <c r="C13" s="13" t="s">
        <v>69</v>
      </c>
      <c r="D13" s="119"/>
      <c r="E13" s="14" t="s">
        <v>74</v>
      </c>
      <c r="F13" s="5"/>
      <c r="H13" s="6">
        <f>O14</f>
        <v>7000</v>
      </c>
      <c r="J13" s="131" t="s">
        <v>158</v>
      </c>
      <c r="K13" s="31" t="s">
        <v>155</v>
      </c>
      <c r="L13" s="125">
        <v>2500</v>
      </c>
      <c r="M13" s="32">
        <f>L13*20%</f>
        <v>500</v>
      </c>
      <c r="N13" s="125">
        <f t="shared" si="0"/>
        <v>250</v>
      </c>
      <c r="O13" s="32">
        <f t="shared" si="1"/>
        <v>1750</v>
      </c>
      <c r="P13" s="132">
        <f>L13*10%</f>
        <v>250</v>
      </c>
    </row>
    <row r="14" spans="1:16" ht="15.75" thickBot="1" x14ac:dyDescent="0.3">
      <c r="B14" s="5" t="s">
        <v>9</v>
      </c>
      <c r="C14" s="13" t="s">
        <v>70</v>
      </c>
      <c r="D14" s="119"/>
      <c r="E14" s="14" t="s">
        <v>74</v>
      </c>
      <c r="F14" s="5"/>
      <c r="G14" s="6"/>
      <c r="H14" s="6">
        <f>M14</f>
        <v>2000</v>
      </c>
      <c r="J14" s="133" t="s">
        <v>73</v>
      </c>
      <c r="K14" s="139"/>
      <c r="L14" s="135">
        <f>SUM(L11:L13)</f>
        <v>10000</v>
      </c>
      <c r="M14" s="141">
        <f t="shared" ref="M14:P14" si="2">SUM(M11:M13)</f>
        <v>2000</v>
      </c>
      <c r="N14" s="135">
        <f t="shared" si="2"/>
        <v>1000</v>
      </c>
      <c r="O14" s="141">
        <f t="shared" si="2"/>
        <v>7000</v>
      </c>
      <c r="P14" s="136">
        <f t="shared" si="2"/>
        <v>1000</v>
      </c>
    </row>
    <row r="15" spans="1:16" x14ac:dyDescent="0.25">
      <c r="B15" s="5" t="s">
        <v>9</v>
      </c>
      <c r="C15" s="13" t="s">
        <v>71</v>
      </c>
      <c r="D15" s="119"/>
      <c r="E15" s="14" t="s">
        <v>74</v>
      </c>
      <c r="F15" s="5"/>
      <c r="G15" s="6"/>
      <c r="H15" s="6">
        <f>N14+P14</f>
        <v>2000</v>
      </c>
    </row>
    <row r="16" spans="1:16" x14ac:dyDescent="0.25">
      <c r="B16" s="5"/>
      <c r="C16" s="115" t="s">
        <v>73</v>
      </c>
      <c r="D16" s="120"/>
      <c r="E16" s="117"/>
      <c r="F16" s="6"/>
      <c r="G16" s="6">
        <f>SUM(G7:G15)</f>
        <v>11000</v>
      </c>
      <c r="H16" s="6">
        <f>SUM(H7:H15)</f>
        <v>11000</v>
      </c>
    </row>
    <row r="17" spans="1:8" x14ac:dyDescent="0.25">
      <c r="E17" s="1"/>
      <c r="F17" s="1"/>
      <c r="G17" s="1"/>
    </row>
    <row r="18" spans="1:8" x14ac:dyDescent="0.25">
      <c r="A18" s="9" t="s">
        <v>79</v>
      </c>
      <c r="E18" s="1"/>
      <c r="F18" s="1"/>
    </row>
    <row r="19" spans="1:8" x14ac:dyDescent="0.25">
      <c r="B19" s="13"/>
      <c r="C19" s="121" t="s">
        <v>4</v>
      </c>
      <c r="D19" s="122"/>
      <c r="E19" s="116" t="s">
        <v>75</v>
      </c>
      <c r="F19" s="7" t="s">
        <v>148</v>
      </c>
      <c r="G19" s="8" t="s">
        <v>3</v>
      </c>
      <c r="H19" s="8" t="s">
        <v>6</v>
      </c>
    </row>
    <row r="20" spans="1:8" x14ac:dyDescent="0.25">
      <c r="B20" s="13" t="s">
        <v>11</v>
      </c>
      <c r="C20" s="13" t="s">
        <v>69</v>
      </c>
      <c r="D20" s="14"/>
      <c r="E20" s="14" t="s">
        <v>74</v>
      </c>
      <c r="F20" s="5"/>
      <c r="G20" s="6">
        <f>H13</f>
        <v>7000</v>
      </c>
      <c r="H20" s="6"/>
    </row>
    <row r="21" spans="1:8" x14ac:dyDescent="0.25">
      <c r="B21" s="13" t="s">
        <v>9</v>
      </c>
      <c r="C21" s="11" t="s">
        <v>10</v>
      </c>
      <c r="D21" s="12"/>
      <c r="E21" s="14" t="s">
        <v>109</v>
      </c>
      <c r="F21" s="5"/>
      <c r="G21" s="6"/>
      <c r="H21" s="6">
        <f>G20</f>
        <v>7000</v>
      </c>
    </row>
    <row r="22" spans="1:8" x14ac:dyDescent="0.25">
      <c r="B22" s="17"/>
      <c r="C22" s="17"/>
      <c r="D22" s="17"/>
      <c r="E22" s="17"/>
      <c r="F22" s="18"/>
      <c r="G22" s="18"/>
    </row>
    <row r="23" spans="1:8" x14ac:dyDescent="0.25">
      <c r="A23" s="9" t="s">
        <v>80</v>
      </c>
      <c r="E23" s="1"/>
      <c r="F23" s="1"/>
    </row>
    <row r="24" spans="1:8" x14ac:dyDescent="0.25">
      <c r="B24" s="13"/>
      <c r="C24" s="121" t="s">
        <v>4</v>
      </c>
      <c r="D24" s="122"/>
      <c r="E24" s="116" t="s">
        <v>75</v>
      </c>
      <c r="F24" s="7" t="s">
        <v>148</v>
      </c>
      <c r="G24" s="8" t="s">
        <v>3</v>
      </c>
      <c r="H24" s="8" t="s">
        <v>6</v>
      </c>
    </row>
    <row r="25" spans="1:8" x14ac:dyDescent="0.25">
      <c r="B25" s="13" t="s">
        <v>11</v>
      </c>
      <c r="C25" s="13" t="s">
        <v>70</v>
      </c>
      <c r="D25" s="14"/>
      <c r="E25" s="117" t="s">
        <v>74</v>
      </c>
      <c r="F25" s="5"/>
      <c r="G25" s="6">
        <f>H14</f>
        <v>2000</v>
      </c>
      <c r="H25" s="6"/>
    </row>
    <row r="26" spans="1:8" x14ac:dyDescent="0.25">
      <c r="B26" s="13" t="s">
        <v>11</v>
      </c>
      <c r="C26" s="123" t="s">
        <v>71</v>
      </c>
      <c r="D26" s="124"/>
      <c r="E26" s="117" t="s">
        <v>74</v>
      </c>
      <c r="F26" s="5"/>
      <c r="G26" s="6">
        <f>H15</f>
        <v>2000</v>
      </c>
      <c r="H26" s="6"/>
    </row>
    <row r="27" spans="1:8" x14ac:dyDescent="0.25">
      <c r="B27" s="13" t="s">
        <v>9</v>
      </c>
      <c r="C27" s="13" t="s">
        <v>10</v>
      </c>
      <c r="D27" s="14"/>
      <c r="E27" s="14" t="s">
        <v>109</v>
      </c>
      <c r="F27" s="5"/>
      <c r="G27" s="6"/>
      <c r="H27" s="6">
        <f>SUM(G25:G26)</f>
        <v>4000</v>
      </c>
    </row>
    <row r="28" spans="1:8" x14ac:dyDescent="0.25">
      <c r="E28" s="1"/>
      <c r="F28" s="1"/>
    </row>
    <row r="30" spans="1:8" ht="18" thickBot="1" x14ac:dyDescent="0.35">
      <c r="A30" s="4" t="s">
        <v>16</v>
      </c>
      <c r="B30" s="4"/>
      <c r="C30" s="4"/>
      <c r="D30" s="4"/>
      <c r="E30" s="4"/>
    </row>
    <row r="31" spans="1:8" ht="15.75" thickTop="1" x14ac:dyDescent="0.25"/>
    <row r="32" spans="1:8" x14ac:dyDescent="0.25">
      <c r="A32" s="9" t="s">
        <v>81</v>
      </c>
    </row>
    <row r="33" spans="1:19" x14ac:dyDescent="0.25">
      <c r="B33" s="9" t="s">
        <v>26</v>
      </c>
      <c r="C33" s="9"/>
      <c r="D33" s="9"/>
      <c r="K33" s="9" t="s">
        <v>27</v>
      </c>
      <c r="Q33" s="9" t="s">
        <v>28</v>
      </c>
    </row>
    <row r="34" spans="1:19" x14ac:dyDescent="0.25">
      <c r="B34" s="17"/>
      <c r="C34" s="17"/>
      <c r="D34" s="8" t="s">
        <v>149</v>
      </c>
      <c r="E34" s="8" t="s">
        <v>150</v>
      </c>
      <c r="F34" s="8" t="s">
        <v>13</v>
      </c>
      <c r="G34" s="8" t="s">
        <v>18</v>
      </c>
      <c r="I34" s="17"/>
      <c r="J34" s="17"/>
      <c r="K34" s="8" t="s">
        <v>149</v>
      </c>
      <c r="L34" s="8" t="s">
        <v>150</v>
      </c>
      <c r="M34" s="8" t="s">
        <v>13</v>
      </c>
      <c r="N34" s="8" t="s">
        <v>18</v>
      </c>
      <c r="P34" s="13"/>
      <c r="Q34" s="14"/>
      <c r="R34" s="8" t="s">
        <v>29</v>
      </c>
    </row>
    <row r="35" spans="1:19" x14ac:dyDescent="0.25">
      <c r="B35" s="5" t="s">
        <v>67</v>
      </c>
      <c r="C35" s="5"/>
      <c r="D35" s="6">
        <v>5000</v>
      </c>
      <c r="E35" s="6">
        <v>2500</v>
      </c>
      <c r="F35" s="10">
        <v>2500</v>
      </c>
      <c r="G35" s="6">
        <f>SUM(D35:F35)</f>
        <v>10000</v>
      </c>
      <c r="I35" s="5" t="s">
        <v>67</v>
      </c>
      <c r="J35" s="5"/>
      <c r="K35" s="6">
        <v>5000</v>
      </c>
      <c r="L35" s="6">
        <v>2500</v>
      </c>
      <c r="M35" s="10">
        <v>2500</v>
      </c>
      <c r="N35" s="6">
        <f>SUM(K35:M35)</f>
        <v>10000</v>
      </c>
      <c r="P35" s="11" t="s">
        <v>82</v>
      </c>
      <c r="Q35" s="12"/>
      <c r="R35" s="10">
        <v>2000</v>
      </c>
      <c r="S35" t="s">
        <v>84</v>
      </c>
    </row>
    <row r="36" spans="1:19" x14ac:dyDescent="0.25">
      <c r="B36" s="5" t="s">
        <v>76</v>
      </c>
      <c r="C36" s="5"/>
      <c r="D36" s="6">
        <v>500</v>
      </c>
      <c r="E36" s="6">
        <v>250</v>
      </c>
      <c r="F36" s="10">
        <v>250</v>
      </c>
      <c r="G36" s="6">
        <f>SUM(D36:F36)</f>
        <v>1000</v>
      </c>
      <c r="I36" s="5" t="s">
        <v>76</v>
      </c>
      <c r="J36" s="5"/>
      <c r="K36" s="6">
        <v>500</v>
      </c>
      <c r="L36" s="6">
        <v>250</v>
      </c>
      <c r="M36" s="10">
        <v>250</v>
      </c>
      <c r="N36" s="6">
        <f>SUM(K36:M36)</f>
        <v>1000</v>
      </c>
      <c r="P36" s="11" t="s">
        <v>83</v>
      </c>
      <c r="Q36" s="12"/>
      <c r="R36" s="10">
        <v>2000</v>
      </c>
      <c r="S36" t="s">
        <v>84</v>
      </c>
    </row>
    <row r="38" spans="1:19" x14ac:dyDescent="0.25">
      <c r="A38" s="9" t="s">
        <v>19</v>
      </c>
    </row>
    <row r="39" spans="1:19" x14ac:dyDescent="0.25">
      <c r="B39" s="9" t="s">
        <v>20</v>
      </c>
      <c r="C39" s="9"/>
      <c r="I39" s="9" t="s">
        <v>21</v>
      </c>
      <c r="J39" s="9"/>
      <c r="P39" s="9"/>
    </row>
    <row r="40" spans="1:19" x14ac:dyDescent="0.25">
      <c r="B40" s="17"/>
      <c r="C40" s="17"/>
      <c r="D40" s="8" t="s">
        <v>149</v>
      </c>
      <c r="E40" s="8" t="s">
        <v>150</v>
      </c>
      <c r="F40" s="8" t="s">
        <v>13</v>
      </c>
      <c r="G40" s="8" t="s">
        <v>18</v>
      </c>
      <c r="I40" s="17"/>
      <c r="J40" s="17"/>
      <c r="K40" s="8" t="s">
        <v>149</v>
      </c>
      <c r="L40" s="8" t="s">
        <v>150</v>
      </c>
      <c r="M40" s="8" t="s">
        <v>13</v>
      </c>
      <c r="N40" s="8" t="s">
        <v>18</v>
      </c>
      <c r="P40" s="13"/>
      <c r="Q40" s="14"/>
      <c r="R40" s="8" t="s">
        <v>29</v>
      </c>
    </row>
    <row r="41" spans="1:19" x14ac:dyDescent="0.25">
      <c r="B41" s="5" t="s">
        <v>67</v>
      </c>
      <c r="C41" s="5"/>
      <c r="D41" s="6">
        <v>5000</v>
      </c>
      <c r="E41" s="6">
        <v>2500</v>
      </c>
      <c r="F41" s="10">
        <v>2500</v>
      </c>
      <c r="G41" s="6">
        <f>SUM(D41:F41)</f>
        <v>10000</v>
      </c>
      <c r="I41" s="5" t="s">
        <v>67</v>
      </c>
      <c r="J41" s="5"/>
      <c r="K41" s="6">
        <f t="shared" ref="K41:M42" si="3">D41+K35</f>
        <v>10000</v>
      </c>
      <c r="L41" s="6">
        <f t="shared" si="3"/>
        <v>5000</v>
      </c>
      <c r="M41" s="6">
        <f t="shared" si="3"/>
        <v>5000</v>
      </c>
      <c r="N41" s="6">
        <f>SUM(K41:M41)</f>
        <v>20000</v>
      </c>
      <c r="P41" s="11" t="s">
        <v>12</v>
      </c>
      <c r="Q41" s="12"/>
      <c r="R41" s="10">
        <v>2000</v>
      </c>
      <c r="S41" t="s">
        <v>85</v>
      </c>
    </row>
    <row r="42" spans="1:19" x14ac:dyDescent="0.25">
      <c r="B42" s="5" t="s">
        <v>76</v>
      </c>
      <c r="C42" s="5"/>
      <c r="D42" s="6">
        <v>500</v>
      </c>
      <c r="E42" s="6">
        <v>250</v>
      </c>
      <c r="F42" s="10">
        <v>250</v>
      </c>
      <c r="G42" s="6">
        <f>SUM(D42:F42)</f>
        <v>1000</v>
      </c>
      <c r="I42" s="5" t="s">
        <v>76</v>
      </c>
      <c r="J42" s="5"/>
      <c r="K42" s="6">
        <f t="shared" si="3"/>
        <v>1000</v>
      </c>
      <c r="L42" s="6">
        <f t="shared" si="3"/>
        <v>500</v>
      </c>
      <c r="M42" s="6">
        <f t="shared" si="3"/>
        <v>500</v>
      </c>
      <c r="N42" s="6">
        <f>SUM(K42:M42)</f>
        <v>2000</v>
      </c>
      <c r="P42" s="11" t="s">
        <v>83</v>
      </c>
      <c r="Q42" s="12"/>
      <c r="R42" s="10">
        <v>2000</v>
      </c>
      <c r="S42" t="s">
        <v>85</v>
      </c>
    </row>
    <row r="43" spans="1:19" x14ac:dyDescent="0.25">
      <c r="Q43" s="3"/>
    </row>
  </sheetData>
  <mergeCells count="1">
    <mergeCell ref="A2:L2"/>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4309D-C85B-4B96-B9C5-82CBC415EB88}">
  <dimension ref="A1:W27"/>
  <sheetViews>
    <sheetView showGridLines="0" zoomScale="110" zoomScaleNormal="110" workbookViewId="0">
      <pane ySplit="2" topLeftCell="A3" activePane="bottomLeft" state="frozen"/>
      <selection pane="bottomLeft" activeCell="I14" sqref="I14"/>
    </sheetView>
  </sheetViews>
  <sheetFormatPr defaultRowHeight="15" x14ac:dyDescent="0.25"/>
  <cols>
    <col min="1" max="1" width="2.7109375" customWidth="1"/>
    <col min="2" max="2" width="4.7109375" customWidth="1"/>
    <col min="3" max="3" width="13.42578125" customWidth="1"/>
    <col min="4" max="4" width="15.140625" customWidth="1"/>
    <col min="5" max="5" width="10.5703125" bestFit="1" customWidth="1"/>
    <col min="6" max="6" width="9.7109375" customWidth="1"/>
    <col min="7" max="7" width="2.42578125" customWidth="1"/>
    <col min="8" max="8" width="16" customWidth="1"/>
    <col min="11" max="11" width="8.5703125" customWidth="1"/>
    <col min="12" max="12" width="2.85546875" customWidth="1"/>
    <col min="13" max="13" width="6.42578125" customWidth="1"/>
    <col min="14" max="14" width="4.140625" customWidth="1"/>
  </cols>
  <sheetData>
    <row r="1" spans="1:23" ht="19.5" x14ac:dyDescent="0.3">
      <c r="A1" s="188" t="s">
        <v>224</v>
      </c>
      <c r="B1" s="188"/>
      <c r="C1" s="188"/>
      <c r="D1" s="188"/>
      <c r="E1" s="188"/>
      <c r="F1" s="188"/>
      <c r="G1" s="188"/>
      <c r="H1" s="188"/>
    </row>
    <row r="2" spans="1:23" ht="58.5" customHeight="1" x14ac:dyDescent="0.25">
      <c r="A2" s="189" t="s">
        <v>51</v>
      </c>
      <c r="B2" s="189"/>
      <c r="C2" s="189"/>
      <c r="D2" s="189"/>
      <c r="E2" s="189"/>
      <c r="F2" s="189"/>
      <c r="G2" s="189"/>
      <c r="H2" s="189"/>
      <c r="I2" s="189"/>
      <c r="J2" s="189"/>
      <c r="K2" s="189"/>
      <c r="L2" s="189"/>
      <c r="M2" s="33"/>
      <c r="N2" s="33"/>
    </row>
    <row r="3" spans="1:23" ht="12" customHeight="1" x14ac:dyDescent="0.25">
      <c r="A3" s="2"/>
      <c r="B3" s="2"/>
      <c r="C3" s="2"/>
      <c r="D3" s="2"/>
      <c r="E3" s="2"/>
      <c r="F3" s="2"/>
      <c r="G3" s="2"/>
    </row>
    <row r="4" spans="1:23" ht="18" thickBot="1" x14ac:dyDescent="0.35">
      <c r="A4" s="4" t="s">
        <v>14</v>
      </c>
      <c r="B4" s="4"/>
      <c r="C4" s="4"/>
      <c r="D4" s="4"/>
      <c r="J4" s="187"/>
      <c r="K4" s="187"/>
      <c r="L4" s="187"/>
      <c r="M4" s="187"/>
      <c r="N4" s="187"/>
      <c r="O4" s="187"/>
      <c r="P4" s="187"/>
      <c r="Q4" s="187"/>
      <c r="R4" s="187"/>
      <c r="S4" s="187"/>
      <c r="T4" s="187"/>
      <c r="U4" s="187"/>
      <c r="V4" s="187"/>
      <c r="W4" s="187"/>
    </row>
    <row r="5" spans="1:23" ht="15.75" thickTop="1" x14ac:dyDescent="0.25">
      <c r="A5" s="9" t="s">
        <v>53</v>
      </c>
    </row>
    <row r="6" spans="1:23" x14ac:dyDescent="0.25">
      <c r="B6" s="5"/>
      <c r="C6" s="7" t="s">
        <v>4</v>
      </c>
      <c r="D6" s="7" t="s">
        <v>285</v>
      </c>
      <c r="E6" s="8" t="s">
        <v>3</v>
      </c>
      <c r="F6" s="8" t="s">
        <v>6</v>
      </c>
    </row>
    <row r="7" spans="1:23" x14ac:dyDescent="0.25">
      <c r="B7" s="5" t="s">
        <v>3</v>
      </c>
      <c r="C7" s="5" t="s">
        <v>46</v>
      </c>
      <c r="D7" s="5" t="s">
        <v>8</v>
      </c>
      <c r="E7" s="6">
        <v>10000</v>
      </c>
      <c r="F7" s="6"/>
    </row>
    <row r="8" spans="1:23" x14ac:dyDescent="0.25">
      <c r="B8" s="5" t="s">
        <v>9</v>
      </c>
      <c r="C8" s="5" t="s">
        <v>47</v>
      </c>
      <c r="D8" s="5"/>
      <c r="E8" s="6"/>
      <c r="F8" s="6">
        <v>10000</v>
      </c>
    </row>
    <row r="9" spans="1:23" x14ac:dyDescent="0.25">
      <c r="D9" s="1"/>
      <c r="E9" s="1"/>
    </row>
    <row r="10" spans="1:23" x14ac:dyDescent="0.25">
      <c r="A10" s="9" t="s">
        <v>52</v>
      </c>
      <c r="D10" s="1"/>
      <c r="E10" s="1"/>
    </row>
    <row r="11" spans="1:23" x14ac:dyDescent="0.25">
      <c r="B11" s="5"/>
      <c r="C11" s="7" t="s">
        <v>4</v>
      </c>
      <c r="D11" s="7" t="s">
        <v>285</v>
      </c>
      <c r="E11" s="8" t="s">
        <v>3</v>
      </c>
      <c r="F11" s="8" t="s">
        <v>6</v>
      </c>
    </row>
    <row r="12" spans="1:23" x14ac:dyDescent="0.25">
      <c r="B12" s="5" t="s">
        <v>11</v>
      </c>
      <c r="C12" s="5" t="s">
        <v>47</v>
      </c>
      <c r="D12" s="5"/>
      <c r="E12" s="6">
        <v>10000</v>
      </c>
      <c r="F12" s="6"/>
    </row>
    <row r="13" spans="1:23" x14ac:dyDescent="0.25">
      <c r="B13" s="5" t="s">
        <v>6</v>
      </c>
      <c r="C13" s="5" t="s">
        <v>10</v>
      </c>
      <c r="D13" s="5"/>
      <c r="E13" s="6"/>
      <c r="F13" s="6">
        <v>11000</v>
      </c>
    </row>
    <row r="14" spans="1:23" x14ac:dyDescent="0.25">
      <c r="B14" s="5" t="s">
        <v>11</v>
      </c>
      <c r="C14" s="5" t="s">
        <v>46</v>
      </c>
      <c r="D14" s="5" t="s">
        <v>13</v>
      </c>
      <c r="E14" s="6">
        <v>1000</v>
      </c>
      <c r="F14" s="6">
        <v>0</v>
      </c>
    </row>
    <row r="16" spans="1:23" ht="18" thickBot="1" x14ac:dyDescent="0.35">
      <c r="A16" s="4" t="s">
        <v>16</v>
      </c>
      <c r="B16" s="4"/>
      <c r="C16" s="4"/>
      <c r="D16" s="4"/>
    </row>
    <row r="17" spans="1:15" ht="15.75" thickTop="1" x14ac:dyDescent="0.25"/>
    <row r="18" spans="1:15" x14ac:dyDescent="0.25">
      <c r="A18" s="9" t="s">
        <v>50</v>
      </c>
    </row>
    <row r="19" spans="1:15" x14ac:dyDescent="0.25">
      <c r="B19" s="9" t="s">
        <v>26</v>
      </c>
      <c r="H19" s="9" t="s">
        <v>27</v>
      </c>
      <c r="M19" s="9" t="s">
        <v>28</v>
      </c>
    </row>
    <row r="20" spans="1:15" x14ac:dyDescent="0.25">
      <c r="B20" s="17"/>
      <c r="C20" s="17"/>
      <c r="D20" s="8" t="s">
        <v>8</v>
      </c>
      <c r="E20" s="113" t="s">
        <v>13</v>
      </c>
      <c r="F20" s="113" t="s">
        <v>18</v>
      </c>
      <c r="H20" s="5"/>
      <c r="I20" s="8" t="s">
        <v>8</v>
      </c>
      <c r="J20" s="8" t="s">
        <v>13</v>
      </c>
      <c r="K20" s="8" t="s">
        <v>18</v>
      </c>
      <c r="M20" s="13"/>
      <c r="N20" s="14"/>
      <c r="O20" s="8" t="s">
        <v>29</v>
      </c>
    </row>
    <row r="21" spans="1:15" x14ac:dyDescent="0.25">
      <c r="B21" s="5" t="s">
        <v>46</v>
      </c>
      <c r="C21" s="5"/>
      <c r="D21" s="6">
        <v>10000</v>
      </c>
      <c r="E21" s="10">
        <v>0</v>
      </c>
      <c r="F21" s="6">
        <f>SUM(D21:E21)</f>
        <v>10000</v>
      </c>
      <c r="H21" s="5" t="s">
        <v>46</v>
      </c>
      <c r="I21" s="6">
        <f>D21</f>
        <v>10000</v>
      </c>
      <c r="J21" s="6">
        <f>E21</f>
        <v>0</v>
      </c>
      <c r="K21" s="6">
        <f>SUM(I21:J21)</f>
        <v>10000</v>
      </c>
      <c r="M21" s="11" t="s">
        <v>47</v>
      </c>
      <c r="N21" s="12"/>
      <c r="O21" s="10">
        <v>10000</v>
      </c>
    </row>
    <row r="22" spans="1:15" x14ac:dyDescent="0.25">
      <c r="M22" s="17" t="s">
        <v>49</v>
      </c>
    </row>
    <row r="23" spans="1:15" x14ac:dyDescent="0.25">
      <c r="A23" s="9" t="s">
        <v>24</v>
      </c>
    </row>
    <row r="24" spans="1:15" x14ac:dyDescent="0.25">
      <c r="B24" s="9" t="s">
        <v>20</v>
      </c>
      <c r="C24" s="9"/>
      <c r="H24" s="9" t="s">
        <v>21</v>
      </c>
      <c r="M24" s="9"/>
    </row>
    <row r="25" spans="1:15" x14ac:dyDescent="0.25">
      <c r="B25" s="17"/>
      <c r="C25" s="17"/>
      <c r="D25" s="8" t="s">
        <v>8</v>
      </c>
      <c r="E25" s="8" t="s">
        <v>13</v>
      </c>
      <c r="F25" s="8" t="s">
        <v>18</v>
      </c>
      <c r="H25" s="5"/>
      <c r="I25" s="8" t="s">
        <v>8</v>
      </c>
      <c r="J25" s="8" t="s">
        <v>13</v>
      </c>
      <c r="K25" s="8" t="s">
        <v>18</v>
      </c>
      <c r="M25" s="13" t="s">
        <v>22</v>
      </c>
      <c r="N25" s="14"/>
      <c r="O25" s="8"/>
    </row>
    <row r="26" spans="1:15" x14ac:dyDescent="0.25">
      <c r="B26" s="5" t="s">
        <v>46</v>
      </c>
      <c r="C26" s="5"/>
      <c r="D26" s="6">
        <v>0</v>
      </c>
      <c r="E26" s="10">
        <v>1000</v>
      </c>
      <c r="F26" s="6">
        <f>SUM(D26:E26)</f>
        <v>1000</v>
      </c>
      <c r="H26" s="5" t="s">
        <v>46</v>
      </c>
      <c r="I26" s="6">
        <f>I21+D26</f>
        <v>10000</v>
      </c>
      <c r="J26" s="6">
        <f>J21+E26</f>
        <v>1000</v>
      </c>
      <c r="K26" s="6">
        <f>SUM(I26:J26)</f>
        <v>11000</v>
      </c>
      <c r="M26" s="11" t="s">
        <v>47</v>
      </c>
      <c r="N26" s="12"/>
      <c r="O26" s="10">
        <v>0</v>
      </c>
    </row>
    <row r="27" spans="1:15" x14ac:dyDescent="0.25">
      <c r="M27" s="17" t="s">
        <v>49</v>
      </c>
    </row>
  </sheetData>
  <mergeCells count="3">
    <mergeCell ref="A1:H1"/>
    <mergeCell ref="J4:W4"/>
    <mergeCell ref="A2:L2"/>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2D8F0-15E6-480B-BF29-8F563470D42E}">
  <dimension ref="A1:S57"/>
  <sheetViews>
    <sheetView showGridLines="0" zoomScale="110" zoomScaleNormal="110" workbookViewId="0">
      <pane ySplit="2" topLeftCell="A52" activePane="bottomLeft" state="frozen"/>
      <selection pane="bottomLeft" activeCell="A60" sqref="A60"/>
    </sheetView>
  </sheetViews>
  <sheetFormatPr defaultRowHeight="15" x14ac:dyDescent="0.25"/>
  <cols>
    <col min="1" max="1" width="4.7109375" customWidth="1"/>
    <col min="2" max="2" width="13.28515625" customWidth="1"/>
    <col min="3" max="3" width="14.140625" customWidth="1"/>
    <col min="4" max="4" width="10.7109375" bestFit="1" customWidth="1"/>
    <col min="5" max="5" width="10.5703125" bestFit="1" customWidth="1"/>
    <col min="6" max="6" width="10.42578125" customWidth="1"/>
    <col min="8" max="8" width="4" customWidth="1"/>
    <col min="9" max="9" width="13.85546875" customWidth="1"/>
    <col min="11" max="13" width="9.85546875" customWidth="1"/>
    <col min="15" max="15" width="2.7109375" customWidth="1"/>
  </cols>
  <sheetData>
    <row r="1" spans="1:12" ht="20.25" thickBot="1" x14ac:dyDescent="0.35">
      <c r="A1" s="15" t="s">
        <v>223</v>
      </c>
      <c r="B1" s="15"/>
      <c r="C1" s="15"/>
      <c r="D1" s="15"/>
      <c r="E1" s="15"/>
      <c r="F1" s="15"/>
      <c r="G1" s="15"/>
    </row>
    <row r="2" spans="1:12" ht="106.5" customHeight="1" thickTop="1" x14ac:dyDescent="0.25">
      <c r="A2" s="187" t="s">
        <v>291</v>
      </c>
      <c r="B2" s="187"/>
      <c r="C2" s="187"/>
      <c r="D2" s="187"/>
      <c r="E2" s="187"/>
      <c r="F2" s="187"/>
      <c r="G2" s="187"/>
      <c r="H2" s="187"/>
      <c r="I2" s="187"/>
      <c r="J2" s="187"/>
      <c r="K2" s="187"/>
      <c r="L2" s="187"/>
    </row>
    <row r="3" spans="1:12" ht="21.75" customHeight="1" x14ac:dyDescent="0.25">
      <c r="A3" s="2"/>
      <c r="B3" s="2"/>
      <c r="C3" s="2"/>
      <c r="D3" s="2"/>
      <c r="E3" s="2"/>
      <c r="F3" s="2"/>
      <c r="G3" s="2"/>
    </row>
    <row r="4" spans="1:12" ht="18" thickBot="1" x14ac:dyDescent="0.35">
      <c r="A4" s="4" t="s">
        <v>14</v>
      </c>
      <c r="B4" s="4"/>
      <c r="C4" s="4"/>
      <c r="D4" s="4"/>
    </row>
    <row r="5" spans="1:12" ht="15.75" thickTop="1" x14ac:dyDescent="0.25">
      <c r="A5" s="9" t="s">
        <v>30</v>
      </c>
    </row>
    <row r="6" spans="1:12" x14ac:dyDescent="0.25">
      <c r="B6" s="5"/>
      <c r="C6" s="7" t="s">
        <v>4</v>
      </c>
      <c r="D6" s="7" t="s">
        <v>5</v>
      </c>
      <c r="E6" s="8" t="s">
        <v>3</v>
      </c>
      <c r="F6" s="8" t="s">
        <v>6</v>
      </c>
    </row>
    <row r="7" spans="1:12" x14ac:dyDescent="0.25">
      <c r="B7" s="5" t="s">
        <v>3</v>
      </c>
      <c r="C7" s="5" t="s">
        <v>31</v>
      </c>
      <c r="D7" s="5" t="s">
        <v>8</v>
      </c>
      <c r="E7" s="6">
        <v>5400</v>
      </c>
      <c r="F7" s="6"/>
    </row>
    <row r="8" spans="1:12" x14ac:dyDescent="0.25">
      <c r="B8" s="5" t="s">
        <v>3</v>
      </c>
      <c r="C8" s="5" t="s">
        <v>31</v>
      </c>
      <c r="D8" s="5" t="s">
        <v>56</v>
      </c>
      <c r="E8" s="6">
        <v>15000</v>
      </c>
      <c r="F8" s="6"/>
    </row>
    <row r="9" spans="1:12" x14ac:dyDescent="0.25">
      <c r="B9" s="5" t="s">
        <v>3</v>
      </c>
      <c r="C9" s="5" t="s">
        <v>31</v>
      </c>
      <c r="D9" s="5" t="s">
        <v>32</v>
      </c>
      <c r="E9" s="6">
        <v>3600</v>
      </c>
      <c r="F9" s="6"/>
    </row>
    <row r="10" spans="1:12" x14ac:dyDescent="0.25">
      <c r="B10" s="5" t="s">
        <v>9</v>
      </c>
      <c r="C10" s="5" t="s">
        <v>10</v>
      </c>
      <c r="D10" s="5"/>
      <c r="E10" s="6"/>
      <c r="F10" s="6">
        <v>24000</v>
      </c>
    </row>
    <row r="11" spans="1:12" x14ac:dyDescent="0.25">
      <c r="D11" s="1"/>
      <c r="E11" s="1"/>
    </row>
    <row r="12" spans="1:12" x14ac:dyDescent="0.25">
      <c r="A12" s="9" t="s">
        <v>25</v>
      </c>
      <c r="D12" s="1"/>
      <c r="E12" s="1"/>
    </row>
    <row r="13" spans="1:12" x14ac:dyDescent="0.25">
      <c r="B13" s="5"/>
      <c r="C13" s="7" t="s">
        <v>4</v>
      </c>
      <c r="D13" s="7" t="s">
        <v>5</v>
      </c>
      <c r="E13" s="8" t="s">
        <v>3</v>
      </c>
      <c r="F13" s="8" t="s">
        <v>6</v>
      </c>
    </row>
    <row r="14" spans="1:12" x14ac:dyDescent="0.25">
      <c r="B14" s="5" t="s">
        <v>11</v>
      </c>
      <c r="C14" s="5" t="s">
        <v>12</v>
      </c>
      <c r="D14" s="5"/>
      <c r="E14" s="6">
        <v>22000</v>
      </c>
      <c r="F14" s="6"/>
      <c r="G14" t="s">
        <v>34</v>
      </c>
    </row>
    <row r="15" spans="1:12" x14ac:dyDescent="0.25">
      <c r="B15" s="5" t="s">
        <v>9</v>
      </c>
      <c r="C15" s="5" t="s">
        <v>31</v>
      </c>
      <c r="D15" s="5" t="s">
        <v>32</v>
      </c>
      <c r="E15" s="6"/>
      <c r="F15" s="6">
        <v>3300</v>
      </c>
      <c r="G15" s="16" t="s">
        <v>43</v>
      </c>
    </row>
    <row r="16" spans="1:12" x14ac:dyDescent="0.25">
      <c r="B16" s="5" t="s">
        <v>9</v>
      </c>
      <c r="C16" s="5" t="s">
        <v>31</v>
      </c>
      <c r="D16" s="5" t="s">
        <v>13</v>
      </c>
      <c r="E16" s="6"/>
      <c r="F16" s="6">
        <v>18700</v>
      </c>
      <c r="G16" s="16" t="s">
        <v>42</v>
      </c>
    </row>
    <row r="17" spans="1:7" x14ac:dyDescent="0.25">
      <c r="D17" s="1"/>
      <c r="E17" s="1"/>
    </row>
    <row r="18" spans="1:7" x14ac:dyDescent="0.25">
      <c r="A18" s="9" t="s">
        <v>44</v>
      </c>
      <c r="D18" s="1"/>
      <c r="E18" s="1"/>
    </row>
    <row r="19" spans="1:7" x14ac:dyDescent="0.25">
      <c r="B19" s="5"/>
      <c r="C19" s="7" t="s">
        <v>4</v>
      </c>
      <c r="D19" s="7" t="s">
        <v>5</v>
      </c>
      <c r="E19" s="8" t="s">
        <v>3</v>
      </c>
      <c r="F19" s="8" t="s">
        <v>6</v>
      </c>
    </row>
    <row r="20" spans="1:7" x14ac:dyDescent="0.25">
      <c r="B20" s="5" t="s">
        <v>3</v>
      </c>
      <c r="C20" s="5" t="s">
        <v>31</v>
      </c>
      <c r="D20" s="5" t="s">
        <v>32</v>
      </c>
      <c r="E20" s="6">
        <v>300</v>
      </c>
      <c r="F20" s="6"/>
      <c r="G20" s="16" t="s">
        <v>35</v>
      </c>
    </row>
    <row r="21" spans="1:7" x14ac:dyDescent="0.25">
      <c r="B21" s="5" t="s">
        <v>3</v>
      </c>
      <c r="C21" s="5" t="s">
        <v>31</v>
      </c>
      <c r="D21" s="5" t="s">
        <v>13</v>
      </c>
      <c r="E21" s="6">
        <v>1700</v>
      </c>
      <c r="F21" s="6"/>
      <c r="G21" s="16" t="s">
        <v>41</v>
      </c>
    </row>
    <row r="22" spans="1:7" x14ac:dyDescent="0.25">
      <c r="B22" s="5" t="s">
        <v>6</v>
      </c>
      <c r="C22" s="5" t="s">
        <v>12</v>
      </c>
      <c r="D22" s="5"/>
      <c r="E22" s="6"/>
      <c r="F22" s="6">
        <v>2000</v>
      </c>
      <c r="G22" t="s">
        <v>36</v>
      </c>
    </row>
    <row r="23" spans="1:7" x14ac:dyDescent="0.25">
      <c r="B23" s="17"/>
      <c r="C23" s="17"/>
      <c r="D23" s="17"/>
      <c r="E23" s="18"/>
      <c r="F23" s="18"/>
    </row>
    <row r="24" spans="1:7" x14ac:dyDescent="0.25">
      <c r="A24" s="9" t="s">
        <v>45</v>
      </c>
      <c r="D24" s="1"/>
      <c r="E24" s="1"/>
    </row>
    <row r="25" spans="1:7" x14ac:dyDescent="0.25">
      <c r="B25" s="5"/>
      <c r="C25" s="7" t="s">
        <v>4</v>
      </c>
      <c r="D25" s="7" t="s">
        <v>5</v>
      </c>
      <c r="E25" s="8" t="s">
        <v>3</v>
      </c>
      <c r="F25" s="8" t="s">
        <v>6</v>
      </c>
    </row>
    <row r="26" spans="1:7" x14ac:dyDescent="0.25">
      <c r="B26" s="5" t="s">
        <v>6</v>
      </c>
      <c r="C26" s="5" t="s">
        <v>40</v>
      </c>
      <c r="D26" s="5" t="s">
        <v>32</v>
      </c>
      <c r="E26" s="6"/>
      <c r="F26" s="6">
        <v>300</v>
      </c>
      <c r="G26" t="s">
        <v>38</v>
      </c>
    </row>
    <row r="27" spans="1:7" x14ac:dyDescent="0.25">
      <c r="B27" s="5" t="s">
        <v>3</v>
      </c>
      <c r="C27" s="5" t="s">
        <v>40</v>
      </c>
      <c r="D27" s="5" t="s">
        <v>8</v>
      </c>
      <c r="E27" s="6">
        <v>50</v>
      </c>
      <c r="F27" s="6"/>
      <c r="G27" s="16" t="s">
        <v>54</v>
      </c>
    </row>
    <row r="28" spans="1:7" x14ac:dyDescent="0.25">
      <c r="B28" s="5" t="s">
        <v>3</v>
      </c>
      <c r="C28" s="5" t="s">
        <v>40</v>
      </c>
      <c r="D28" s="5" t="s">
        <v>56</v>
      </c>
      <c r="E28" s="6">
        <v>150</v>
      </c>
      <c r="F28" s="6"/>
      <c r="G28" s="16" t="s">
        <v>54</v>
      </c>
    </row>
    <row r="29" spans="1:7" x14ac:dyDescent="0.25">
      <c r="B29" s="5" t="s">
        <v>3</v>
      </c>
      <c r="C29" s="5" t="s">
        <v>40</v>
      </c>
      <c r="D29" s="5" t="s">
        <v>37</v>
      </c>
      <c r="E29" s="6">
        <v>100</v>
      </c>
      <c r="F29" s="6"/>
      <c r="G29" s="16" t="s">
        <v>55</v>
      </c>
    </row>
    <row r="30" spans="1:7" x14ac:dyDescent="0.25">
      <c r="B30" s="17"/>
      <c r="C30" s="17"/>
      <c r="D30" s="17"/>
      <c r="E30" s="18"/>
      <c r="F30" s="18"/>
    </row>
    <row r="32" spans="1:7" ht="18" thickBot="1" x14ac:dyDescent="0.35">
      <c r="A32" s="4" t="s">
        <v>16</v>
      </c>
      <c r="B32" s="4"/>
      <c r="C32" s="4"/>
      <c r="D32" s="4"/>
    </row>
    <row r="33" spans="1:19" ht="15.75" thickTop="1" x14ac:dyDescent="0.25"/>
    <row r="34" spans="1:19" x14ac:dyDescent="0.25">
      <c r="A34" s="9" t="s">
        <v>17</v>
      </c>
    </row>
    <row r="35" spans="1:19" x14ac:dyDescent="0.25">
      <c r="B35" s="9" t="s">
        <v>26</v>
      </c>
      <c r="I35" s="9" t="s">
        <v>27</v>
      </c>
      <c r="P35" s="9" t="s">
        <v>28</v>
      </c>
    </row>
    <row r="36" spans="1:19" x14ac:dyDescent="0.25">
      <c r="B36" s="5"/>
      <c r="C36" s="8" t="s">
        <v>8</v>
      </c>
      <c r="D36" s="8" t="s">
        <v>56</v>
      </c>
      <c r="E36" s="8" t="s">
        <v>39</v>
      </c>
      <c r="F36" s="8" t="s">
        <v>37</v>
      </c>
      <c r="G36" s="8" t="s">
        <v>18</v>
      </c>
      <c r="I36" s="5"/>
      <c r="J36" s="8" t="s">
        <v>8</v>
      </c>
      <c r="K36" s="8" t="s">
        <v>56</v>
      </c>
      <c r="L36" s="8" t="s">
        <v>39</v>
      </c>
      <c r="M36" s="8" t="s">
        <v>37</v>
      </c>
      <c r="N36" s="8" t="s">
        <v>18</v>
      </c>
      <c r="P36" s="13"/>
      <c r="Q36" s="14"/>
      <c r="R36" s="8" t="s">
        <v>29</v>
      </c>
    </row>
    <row r="37" spans="1:19" x14ac:dyDescent="0.25">
      <c r="B37" s="5" t="s">
        <v>33</v>
      </c>
      <c r="C37" s="6">
        <f>E7</f>
        <v>5400</v>
      </c>
      <c r="D37" s="10">
        <f>E8</f>
        <v>15000</v>
      </c>
      <c r="E37" s="10">
        <f>E9-F15</f>
        <v>300</v>
      </c>
      <c r="F37" s="10">
        <f>-F16</f>
        <v>-18700</v>
      </c>
      <c r="G37" s="6">
        <f>SUM(C37:F37)</f>
        <v>2000</v>
      </c>
      <c r="I37" s="5" t="s">
        <v>33</v>
      </c>
      <c r="J37" s="10">
        <f>C37</f>
        <v>5400</v>
      </c>
      <c r="K37" s="10">
        <f t="shared" ref="K37:K38" si="0">D37</f>
        <v>15000</v>
      </c>
      <c r="L37" s="10">
        <f t="shared" ref="L37:L38" si="1">E37</f>
        <v>300</v>
      </c>
      <c r="M37" s="10">
        <f t="shared" ref="M37:M38" si="2">F37</f>
        <v>-18700</v>
      </c>
      <c r="N37" s="10">
        <f>SUM(J37:M37)</f>
        <v>2000</v>
      </c>
      <c r="P37" s="11" t="s">
        <v>12</v>
      </c>
      <c r="Q37" s="12"/>
      <c r="R37" s="10">
        <v>22000</v>
      </c>
    </row>
    <row r="38" spans="1:19" x14ac:dyDescent="0.25">
      <c r="B38" s="5" t="s">
        <v>40</v>
      </c>
      <c r="C38" s="6">
        <f>E27</f>
        <v>50</v>
      </c>
      <c r="D38" s="10">
        <f>E28</f>
        <v>150</v>
      </c>
      <c r="E38" s="10">
        <f>-F26</f>
        <v>-300</v>
      </c>
      <c r="F38" s="10">
        <f>E29</f>
        <v>100</v>
      </c>
      <c r="G38" s="6">
        <f>SUM(C38:F38)</f>
        <v>0</v>
      </c>
      <c r="I38" s="5" t="s">
        <v>40</v>
      </c>
      <c r="J38" s="10">
        <f t="shared" ref="J38" si="3">C38</f>
        <v>50</v>
      </c>
      <c r="K38" s="10">
        <f t="shared" si="0"/>
        <v>150</v>
      </c>
      <c r="L38" s="10">
        <f t="shared" si="1"/>
        <v>-300</v>
      </c>
      <c r="M38" s="10">
        <f t="shared" si="2"/>
        <v>100</v>
      </c>
      <c r="N38" s="10">
        <f>SUM(J38:M38)</f>
        <v>0</v>
      </c>
      <c r="P38" s="17" t="s">
        <v>48</v>
      </c>
      <c r="Q38" s="17"/>
      <c r="R38" s="19"/>
      <c r="S38" s="19"/>
    </row>
    <row r="39" spans="1:19" x14ac:dyDescent="0.25">
      <c r="B39" s="17"/>
      <c r="C39" s="18"/>
      <c r="D39" s="19"/>
      <c r="E39" s="19"/>
      <c r="F39" s="19"/>
      <c r="G39" s="18"/>
      <c r="I39" s="17"/>
      <c r="J39" s="18"/>
      <c r="K39" s="19"/>
      <c r="L39" s="19"/>
      <c r="M39" s="19"/>
      <c r="N39" s="18"/>
      <c r="P39" s="17"/>
      <c r="Q39" s="17"/>
      <c r="R39" s="19"/>
    </row>
    <row r="41" spans="1:19" x14ac:dyDescent="0.25">
      <c r="A41" s="9" t="s">
        <v>19</v>
      </c>
    </row>
    <row r="42" spans="1:19" x14ac:dyDescent="0.25">
      <c r="B42" s="9" t="s">
        <v>20</v>
      </c>
      <c r="I42" s="9" t="s">
        <v>21</v>
      </c>
      <c r="P42" s="9" t="s">
        <v>28</v>
      </c>
    </row>
    <row r="43" spans="1:19" x14ac:dyDescent="0.25">
      <c r="B43" s="5"/>
      <c r="C43" s="8" t="s">
        <v>8</v>
      </c>
      <c r="D43" s="8" t="s">
        <v>56</v>
      </c>
      <c r="E43" s="8" t="s">
        <v>39</v>
      </c>
      <c r="F43" s="8" t="s">
        <v>37</v>
      </c>
      <c r="G43" s="8" t="s">
        <v>18</v>
      </c>
      <c r="I43" s="5"/>
      <c r="J43" s="8" t="s">
        <v>8</v>
      </c>
      <c r="K43" s="8" t="s">
        <v>56</v>
      </c>
      <c r="L43" s="8" t="s">
        <v>39</v>
      </c>
      <c r="M43" s="8" t="s">
        <v>37</v>
      </c>
      <c r="N43" s="8" t="s">
        <v>18</v>
      </c>
      <c r="P43" s="13"/>
      <c r="Q43" s="14"/>
      <c r="R43" s="8" t="s">
        <v>29</v>
      </c>
    </row>
    <row r="44" spans="1:19" x14ac:dyDescent="0.25">
      <c r="B44" s="5" t="s">
        <v>33</v>
      </c>
      <c r="C44" s="6">
        <v>0</v>
      </c>
      <c r="D44" s="10">
        <v>0</v>
      </c>
      <c r="E44" s="10">
        <v>300</v>
      </c>
      <c r="F44" s="10">
        <v>1700</v>
      </c>
      <c r="G44" s="6">
        <f>SUM(C44:F44)</f>
        <v>2000</v>
      </c>
      <c r="I44" s="5" t="s">
        <v>33</v>
      </c>
      <c r="J44" s="10">
        <f>J37</f>
        <v>5400</v>
      </c>
      <c r="K44" s="10">
        <f>K37</f>
        <v>15000</v>
      </c>
      <c r="L44" s="10">
        <f>L37+E44</f>
        <v>600</v>
      </c>
      <c r="M44" s="10">
        <f>M37+F44</f>
        <v>-17000</v>
      </c>
      <c r="N44" s="10">
        <f>SUM(J44:M44)</f>
        <v>4000</v>
      </c>
      <c r="P44" s="11" t="s">
        <v>12</v>
      </c>
      <c r="Q44" s="12"/>
      <c r="R44" s="10">
        <v>20000</v>
      </c>
    </row>
    <row r="45" spans="1:19" x14ac:dyDescent="0.25">
      <c r="B45" s="5" t="s">
        <v>40</v>
      </c>
      <c r="C45" s="6">
        <f>C38</f>
        <v>50</v>
      </c>
      <c r="D45" s="10">
        <f t="shared" ref="D45:F45" si="4">D38</f>
        <v>150</v>
      </c>
      <c r="E45" s="10">
        <f t="shared" si="4"/>
        <v>-300</v>
      </c>
      <c r="F45" s="10">
        <f t="shared" si="4"/>
        <v>100</v>
      </c>
      <c r="G45" s="6">
        <f>SUM(C45:F45)</f>
        <v>0</v>
      </c>
      <c r="I45" s="5" t="s">
        <v>40</v>
      </c>
      <c r="J45" s="10">
        <f>J38+C45</f>
        <v>100</v>
      </c>
      <c r="K45" s="10">
        <f>K38+D45</f>
        <v>300</v>
      </c>
      <c r="L45" s="10">
        <f>L38+E45</f>
        <v>-600</v>
      </c>
      <c r="M45" s="10">
        <f>M38+F45</f>
        <v>200</v>
      </c>
      <c r="N45" s="10">
        <f>SUM(J45:M45)</f>
        <v>0</v>
      </c>
      <c r="P45" s="17" t="s">
        <v>48</v>
      </c>
      <c r="Q45" s="17"/>
      <c r="R45" s="19"/>
    </row>
    <row r="46" spans="1:19" x14ac:dyDescent="0.25">
      <c r="Q46" s="3"/>
    </row>
    <row r="47" spans="1:19" x14ac:dyDescent="0.25">
      <c r="A47" s="9" t="s">
        <v>23</v>
      </c>
    </row>
    <row r="48" spans="1:19" x14ac:dyDescent="0.25">
      <c r="B48" s="9" t="s">
        <v>20</v>
      </c>
      <c r="I48" s="9" t="s">
        <v>21</v>
      </c>
      <c r="P48" s="9" t="s">
        <v>28</v>
      </c>
    </row>
    <row r="49" spans="1:18" x14ac:dyDescent="0.25">
      <c r="B49" s="5"/>
      <c r="C49" s="8" t="s">
        <v>8</v>
      </c>
      <c r="D49" s="8" t="s">
        <v>56</v>
      </c>
      <c r="E49" s="8" t="s">
        <v>39</v>
      </c>
      <c r="F49" s="8" t="s">
        <v>37</v>
      </c>
      <c r="G49" s="8" t="s">
        <v>18</v>
      </c>
      <c r="I49" s="5"/>
      <c r="J49" s="8" t="s">
        <v>8</v>
      </c>
      <c r="K49" s="8" t="s">
        <v>56</v>
      </c>
      <c r="L49" s="8" t="s">
        <v>39</v>
      </c>
      <c r="M49" s="8" t="s">
        <v>37</v>
      </c>
      <c r="N49" s="8" t="s">
        <v>18</v>
      </c>
      <c r="P49" s="13"/>
      <c r="Q49" s="14"/>
      <c r="R49" s="8" t="s">
        <v>29</v>
      </c>
    </row>
    <row r="50" spans="1:18" x14ac:dyDescent="0.25">
      <c r="B50" s="5" t="s">
        <v>33</v>
      </c>
      <c r="C50" s="6">
        <f>C44</f>
        <v>0</v>
      </c>
      <c r="D50" s="10">
        <f t="shared" ref="D50:F50" si="5">D44</f>
        <v>0</v>
      </c>
      <c r="E50" s="10">
        <f t="shared" si="5"/>
        <v>300</v>
      </c>
      <c r="F50" s="10">
        <f t="shared" si="5"/>
        <v>1700</v>
      </c>
      <c r="G50" s="6">
        <f>SUM(C50:F50)</f>
        <v>2000</v>
      </c>
      <c r="I50" s="5" t="s">
        <v>33</v>
      </c>
      <c r="J50" s="10">
        <f>J37</f>
        <v>5400</v>
      </c>
      <c r="K50" s="10">
        <f>K37</f>
        <v>15000</v>
      </c>
      <c r="L50" s="10">
        <f>L37*6</f>
        <v>1800</v>
      </c>
      <c r="M50" s="10">
        <f>M37+5*F50</f>
        <v>-10200</v>
      </c>
      <c r="N50" s="10">
        <f>SUM(J50:M50)</f>
        <v>12000</v>
      </c>
      <c r="P50" s="11" t="s">
        <v>12</v>
      </c>
      <c r="Q50" s="12"/>
      <c r="R50" s="10">
        <v>12000</v>
      </c>
    </row>
    <row r="51" spans="1:18" x14ac:dyDescent="0.25">
      <c r="B51" s="5" t="s">
        <v>40</v>
      </c>
      <c r="C51" s="6">
        <f t="shared" ref="C51:F51" si="6">C45</f>
        <v>50</v>
      </c>
      <c r="D51" s="10">
        <f t="shared" si="6"/>
        <v>150</v>
      </c>
      <c r="E51" s="10">
        <f t="shared" si="6"/>
        <v>-300</v>
      </c>
      <c r="F51" s="10">
        <f t="shared" si="6"/>
        <v>100</v>
      </c>
      <c r="G51" s="6">
        <f>SUM(C51:F51)</f>
        <v>0</v>
      </c>
      <c r="I51" s="5" t="s">
        <v>40</v>
      </c>
      <c r="J51" s="10">
        <f>J38+5*C51</f>
        <v>300</v>
      </c>
      <c r="K51" s="10">
        <f>K38+5*D51</f>
        <v>900</v>
      </c>
      <c r="L51" s="10">
        <f>L38+5*E51</f>
        <v>-1800</v>
      </c>
      <c r="M51" s="10">
        <f>M38+5*F51</f>
        <v>600</v>
      </c>
      <c r="N51" s="10">
        <f>SUM(J51:M51)</f>
        <v>0</v>
      </c>
      <c r="P51" s="17" t="s">
        <v>48</v>
      </c>
      <c r="Q51" s="17"/>
      <c r="R51" s="19"/>
    </row>
    <row r="53" spans="1:18" x14ac:dyDescent="0.25">
      <c r="A53" s="9" t="s">
        <v>24</v>
      </c>
    </row>
    <row r="54" spans="1:18" x14ac:dyDescent="0.25">
      <c r="B54" s="9" t="s">
        <v>20</v>
      </c>
      <c r="I54" s="9" t="s">
        <v>21</v>
      </c>
      <c r="P54" s="9" t="s">
        <v>28</v>
      </c>
    </row>
    <row r="55" spans="1:18" x14ac:dyDescent="0.25">
      <c r="B55" s="5"/>
      <c r="C55" s="8" t="s">
        <v>8</v>
      </c>
      <c r="D55" s="8" t="s">
        <v>56</v>
      </c>
      <c r="E55" s="8" t="s">
        <v>39</v>
      </c>
      <c r="F55" s="8" t="s">
        <v>37</v>
      </c>
      <c r="G55" s="8" t="s">
        <v>18</v>
      </c>
      <c r="I55" s="5"/>
      <c r="J55" s="8" t="s">
        <v>8</v>
      </c>
      <c r="K55" s="8" t="s">
        <v>56</v>
      </c>
      <c r="L55" s="8" t="s">
        <v>39</v>
      </c>
      <c r="M55" s="8" t="s">
        <v>37</v>
      </c>
      <c r="N55" s="8" t="s">
        <v>18</v>
      </c>
      <c r="P55" s="13"/>
      <c r="Q55" s="14"/>
      <c r="R55" s="8" t="s">
        <v>29</v>
      </c>
    </row>
    <row r="56" spans="1:18" x14ac:dyDescent="0.25">
      <c r="B56" s="5" t="s">
        <v>33</v>
      </c>
      <c r="C56" s="6">
        <f>C50</f>
        <v>0</v>
      </c>
      <c r="D56" s="10">
        <f t="shared" ref="D56:F56" si="7">D50</f>
        <v>0</v>
      </c>
      <c r="E56" s="10">
        <f t="shared" si="7"/>
        <v>300</v>
      </c>
      <c r="F56" s="10">
        <f t="shared" si="7"/>
        <v>1700</v>
      </c>
      <c r="G56" s="6">
        <f>SUM(C56:F56)</f>
        <v>2000</v>
      </c>
      <c r="I56" s="5" t="s">
        <v>33</v>
      </c>
      <c r="J56" s="10">
        <f>J37</f>
        <v>5400</v>
      </c>
      <c r="K56" s="10">
        <f>K37</f>
        <v>15000</v>
      </c>
      <c r="L56" s="10">
        <f>L37*12</f>
        <v>3600</v>
      </c>
      <c r="M56" s="10">
        <v>0</v>
      </c>
      <c r="N56" s="10">
        <f>SUM(J56:M56)</f>
        <v>24000</v>
      </c>
      <c r="P56" s="11" t="s">
        <v>12</v>
      </c>
      <c r="Q56" s="12"/>
      <c r="R56" s="10">
        <v>0</v>
      </c>
    </row>
    <row r="57" spans="1:18" x14ac:dyDescent="0.25">
      <c r="B57" s="5" t="s">
        <v>40</v>
      </c>
      <c r="C57" s="6">
        <f t="shared" ref="C57:F57" si="8">C51</f>
        <v>50</v>
      </c>
      <c r="D57" s="10">
        <f t="shared" si="8"/>
        <v>150</v>
      </c>
      <c r="E57" s="10">
        <f t="shared" si="8"/>
        <v>-300</v>
      </c>
      <c r="F57" s="10">
        <f t="shared" si="8"/>
        <v>100</v>
      </c>
      <c r="G57" s="6">
        <f>SUM(C57:F57)</f>
        <v>0</v>
      </c>
      <c r="I57" s="5" t="s">
        <v>40</v>
      </c>
      <c r="J57" s="10">
        <f>J38*12</f>
        <v>600</v>
      </c>
      <c r="K57" s="10">
        <f>K38*12</f>
        <v>1800</v>
      </c>
      <c r="L57" s="10">
        <f>L38*12</f>
        <v>-3600</v>
      </c>
      <c r="M57" s="10">
        <f>M38*12</f>
        <v>1200</v>
      </c>
      <c r="N57" s="10">
        <f>SUM(J57:M57)</f>
        <v>0</v>
      </c>
      <c r="P57" s="17" t="s">
        <v>48</v>
      </c>
      <c r="Q57" s="17"/>
      <c r="R57" s="19"/>
    </row>
  </sheetData>
  <mergeCells count="1">
    <mergeCell ref="A2:L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4A341-44EE-4F28-B223-F7A4F23E8204}">
  <dimension ref="A1:N35"/>
  <sheetViews>
    <sheetView showGridLines="0" zoomScale="120" zoomScaleNormal="120" zoomScaleSheetLayoutView="80" workbookViewId="0">
      <pane ySplit="2" topLeftCell="A3" activePane="bottomLeft" state="frozen"/>
      <selection pane="bottomLeft" activeCell="E16" sqref="E16"/>
    </sheetView>
  </sheetViews>
  <sheetFormatPr defaultRowHeight="15" x14ac:dyDescent="0.25"/>
  <cols>
    <col min="1" max="1" width="2" customWidth="1"/>
    <col min="2" max="2" width="11.140625" customWidth="1"/>
    <col min="3" max="3" width="14.7109375" customWidth="1"/>
    <col min="4" max="4" width="12.42578125" customWidth="1"/>
    <col min="5" max="5" width="10.42578125" customWidth="1"/>
    <col min="6" max="6" width="3" customWidth="1"/>
    <col min="7" max="7" width="9.28515625" customWidth="1"/>
    <col min="8" max="8" width="9.7109375" customWidth="1"/>
    <col min="9" max="9" width="12.140625" customWidth="1"/>
    <col min="11" max="11" width="3" customWidth="1"/>
    <col min="13" max="13" width="5.7109375" customWidth="1"/>
  </cols>
  <sheetData>
    <row r="1" spans="1:13" ht="19.5" x14ac:dyDescent="0.3">
      <c r="A1" s="188" t="s">
        <v>222</v>
      </c>
      <c r="B1" s="188"/>
      <c r="C1" s="188"/>
      <c r="D1" s="188"/>
      <c r="E1" s="188"/>
      <c r="F1" s="188"/>
      <c r="G1" s="188"/>
    </row>
    <row r="2" spans="1:13" ht="81" customHeight="1" x14ac:dyDescent="0.25">
      <c r="A2" s="187" t="s">
        <v>128</v>
      </c>
      <c r="B2" s="187"/>
      <c r="C2" s="187"/>
      <c r="D2" s="187"/>
      <c r="E2" s="187"/>
      <c r="F2" s="187"/>
      <c r="G2" s="187"/>
      <c r="H2" s="187"/>
      <c r="I2" s="187"/>
      <c r="J2" s="187"/>
      <c r="K2" s="187"/>
      <c r="L2" s="187"/>
      <c r="M2" s="187"/>
    </row>
    <row r="3" spans="1:13" ht="21.75" customHeight="1" x14ac:dyDescent="0.25">
      <c r="A3" s="2"/>
      <c r="B3" s="2"/>
      <c r="C3" s="2"/>
      <c r="D3" s="2"/>
      <c r="E3" s="2"/>
      <c r="F3" s="2"/>
      <c r="G3" s="2"/>
    </row>
    <row r="4" spans="1:13" ht="18" thickBot="1" x14ac:dyDescent="0.35">
      <c r="A4" s="4" t="s">
        <v>14</v>
      </c>
      <c r="B4" s="4"/>
      <c r="C4" s="4"/>
      <c r="D4" s="4"/>
    </row>
    <row r="5" spans="1:13" ht="17.25" thickTop="1" x14ac:dyDescent="0.3">
      <c r="A5" s="21" t="s">
        <v>15</v>
      </c>
      <c r="B5" s="22"/>
      <c r="C5" s="22"/>
      <c r="D5" s="22"/>
      <c r="E5" s="22"/>
      <c r="F5" s="22"/>
    </row>
    <row r="6" spans="1:13" ht="16.5" x14ac:dyDescent="0.3">
      <c r="A6" s="22"/>
      <c r="B6" s="23"/>
      <c r="C6" s="24" t="s">
        <v>4</v>
      </c>
      <c r="D6" s="24" t="s">
        <v>5</v>
      </c>
      <c r="E6" s="25" t="s">
        <v>3</v>
      </c>
      <c r="F6" s="25" t="s">
        <v>6</v>
      </c>
    </row>
    <row r="7" spans="1:13" ht="16.5" x14ac:dyDescent="0.3">
      <c r="A7" s="22"/>
      <c r="B7" s="23" t="s">
        <v>3</v>
      </c>
      <c r="C7" s="23" t="s">
        <v>121</v>
      </c>
      <c r="D7" s="23" t="s">
        <v>8</v>
      </c>
      <c r="E7" s="26">
        <v>24000</v>
      </c>
      <c r="F7" s="26"/>
    </row>
    <row r="8" spans="1:13" ht="16.5" x14ac:dyDescent="0.3">
      <c r="A8" s="22"/>
      <c r="B8" s="23" t="s">
        <v>9</v>
      </c>
      <c r="C8" s="23" t="s">
        <v>10</v>
      </c>
      <c r="D8" s="23"/>
      <c r="E8" s="26"/>
      <c r="F8" s="26">
        <v>24000</v>
      </c>
    </row>
    <row r="9" spans="1:13" ht="16.5" x14ac:dyDescent="0.3">
      <c r="A9" s="22"/>
      <c r="B9" s="22"/>
      <c r="C9" s="22"/>
      <c r="D9" s="27"/>
      <c r="E9" s="27"/>
      <c r="F9" s="22"/>
    </row>
    <row r="10" spans="1:13" ht="16.5" x14ac:dyDescent="0.3">
      <c r="A10" s="21" t="s">
        <v>126</v>
      </c>
      <c r="B10" s="22"/>
      <c r="C10" s="22"/>
      <c r="D10" s="27"/>
      <c r="E10" s="27"/>
      <c r="F10" s="22"/>
    </row>
    <row r="11" spans="1:13" ht="16.5" x14ac:dyDescent="0.3">
      <c r="A11" s="22"/>
      <c r="B11" s="23"/>
      <c r="C11" s="24" t="s">
        <v>4</v>
      </c>
      <c r="D11" s="24" t="s">
        <v>5</v>
      </c>
      <c r="E11" s="25" t="s">
        <v>3</v>
      </c>
      <c r="F11" s="25" t="s">
        <v>6</v>
      </c>
    </row>
    <row r="12" spans="1:13" ht="16.5" x14ac:dyDescent="0.3">
      <c r="A12" s="22"/>
      <c r="B12" s="23" t="s">
        <v>11</v>
      </c>
      <c r="C12" s="23" t="s">
        <v>12</v>
      </c>
      <c r="D12" s="23"/>
      <c r="E12" s="26">
        <v>23000</v>
      </c>
      <c r="F12" s="26"/>
    </row>
    <row r="13" spans="1:13" ht="16.5" x14ac:dyDescent="0.3">
      <c r="A13" s="22"/>
      <c r="B13" s="23" t="s">
        <v>9</v>
      </c>
      <c r="C13" s="23" t="s">
        <v>121</v>
      </c>
      <c r="D13" s="23" t="s">
        <v>122</v>
      </c>
      <c r="E13" s="26"/>
      <c r="F13" s="26">
        <v>23000</v>
      </c>
    </row>
    <row r="14" spans="1:13" ht="16.5" x14ac:dyDescent="0.3">
      <c r="A14" s="22"/>
      <c r="B14" s="22"/>
      <c r="C14" s="22"/>
      <c r="D14" s="27"/>
      <c r="E14" s="27"/>
      <c r="F14" s="22"/>
    </row>
    <row r="15" spans="1:13" ht="16.5" x14ac:dyDescent="0.3">
      <c r="A15" s="21" t="s">
        <v>127</v>
      </c>
      <c r="B15" s="22"/>
      <c r="C15" s="22"/>
      <c r="D15" s="27"/>
      <c r="E15" s="27"/>
      <c r="F15" s="22"/>
    </row>
    <row r="16" spans="1:13" ht="16.5" x14ac:dyDescent="0.3">
      <c r="A16" s="22"/>
      <c r="B16" s="23"/>
      <c r="C16" s="24" t="s">
        <v>4</v>
      </c>
      <c r="D16" s="24" t="s">
        <v>5</v>
      </c>
      <c r="E16" s="25" t="s">
        <v>3</v>
      </c>
      <c r="F16" s="25" t="s">
        <v>6</v>
      </c>
    </row>
    <row r="17" spans="1:14" ht="16.5" x14ac:dyDescent="0.3">
      <c r="A17" s="22"/>
      <c r="B17" s="23" t="s">
        <v>3</v>
      </c>
      <c r="C17" s="23" t="s">
        <v>121</v>
      </c>
      <c r="D17" s="23" t="s">
        <v>122</v>
      </c>
      <c r="E17" s="26">
        <v>1000</v>
      </c>
      <c r="F17" s="26"/>
    </row>
    <row r="18" spans="1:14" ht="16.5" x14ac:dyDescent="0.3">
      <c r="A18" s="22"/>
      <c r="B18" s="23" t="s">
        <v>6</v>
      </c>
      <c r="C18" s="23" t="s">
        <v>12</v>
      </c>
      <c r="D18" s="23"/>
      <c r="E18" s="26"/>
      <c r="F18" s="26">
        <v>1000</v>
      </c>
    </row>
    <row r="20" spans="1:14" ht="18" thickBot="1" x14ac:dyDescent="0.35">
      <c r="A20" s="4" t="s">
        <v>16</v>
      </c>
      <c r="B20" s="4"/>
      <c r="C20" s="4"/>
      <c r="D20" s="4"/>
    </row>
    <row r="21" spans="1:14" ht="15.75" thickTop="1" x14ac:dyDescent="0.25"/>
    <row r="22" spans="1:14" x14ac:dyDescent="0.25">
      <c r="A22" s="9" t="s">
        <v>123</v>
      </c>
    </row>
    <row r="23" spans="1:14" x14ac:dyDescent="0.25">
      <c r="B23" s="9" t="s">
        <v>26</v>
      </c>
      <c r="G23" s="9" t="s">
        <v>27</v>
      </c>
      <c r="L23" s="9" t="s">
        <v>28</v>
      </c>
    </row>
    <row r="24" spans="1:14" x14ac:dyDescent="0.25">
      <c r="B24" s="5"/>
      <c r="C24" s="8" t="s">
        <v>8</v>
      </c>
      <c r="D24" s="8" t="s">
        <v>122</v>
      </c>
      <c r="E24" s="8" t="s">
        <v>18</v>
      </c>
      <c r="G24" s="5"/>
      <c r="H24" s="8" t="s">
        <v>8</v>
      </c>
      <c r="I24" s="8" t="s">
        <v>122</v>
      </c>
      <c r="J24" s="8" t="s">
        <v>18</v>
      </c>
      <c r="L24" s="13"/>
      <c r="M24" s="14"/>
      <c r="N24" s="8" t="s">
        <v>29</v>
      </c>
    </row>
    <row r="25" spans="1:14" x14ac:dyDescent="0.25">
      <c r="B25" s="5" t="s">
        <v>7</v>
      </c>
      <c r="C25" s="6">
        <v>24000</v>
      </c>
      <c r="D25" s="10">
        <v>-23000</v>
      </c>
      <c r="E25" s="6">
        <v>1000</v>
      </c>
      <c r="G25" s="5" t="s">
        <v>7</v>
      </c>
      <c r="H25" s="6">
        <v>24000</v>
      </c>
      <c r="I25" s="10">
        <v>-23000</v>
      </c>
      <c r="J25" s="6">
        <v>1000</v>
      </c>
      <c r="L25" s="11" t="s">
        <v>12</v>
      </c>
      <c r="M25" s="12"/>
      <c r="N25" s="10">
        <v>23000</v>
      </c>
    </row>
    <row r="27" spans="1:14" x14ac:dyDescent="0.25">
      <c r="A27" s="9" t="s">
        <v>124</v>
      </c>
    </row>
    <row r="28" spans="1:14" x14ac:dyDescent="0.25">
      <c r="B28" s="9" t="s">
        <v>20</v>
      </c>
      <c r="G28" s="9" t="s">
        <v>21</v>
      </c>
      <c r="L28" s="9" t="s">
        <v>28</v>
      </c>
    </row>
    <row r="29" spans="1:14" x14ac:dyDescent="0.25">
      <c r="B29" s="5"/>
      <c r="C29" s="8" t="s">
        <v>8</v>
      </c>
      <c r="D29" s="8" t="s">
        <v>122</v>
      </c>
      <c r="E29" s="8" t="s">
        <v>18</v>
      </c>
      <c r="G29" s="5"/>
      <c r="H29" s="8" t="s">
        <v>8</v>
      </c>
      <c r="I29" s="8" t="s">
        <v>122</v>
      </c>
      <c r="J29" s="8" t="s">
        <v>18</v>
      </c>
      <c r="L29" s="13"/>
      <c r="M29" s="14"/>
      <c r="N29" s="8" t="s">
        <v>29</v>
      </c>
    </row>
    <row r="30" spans="1:14" x14ac:dyDescent="0.25">
      <c r="B30" s="5" t="s">
        <v>7</v>
      </c>
      <c r="C30" s="6"/>
      <c r="D30" s="10">
        <v>1000</v>
      </c>
      <c r="E30" s="6">
        <v>1000</v>
      </c>
      <c r="G30" s="5" t="s">
        <v>7</v>
      </c>
      <c r="H30" s="6">
        <v>24000</v>
      </c>
      <c r="I30" s="10">
        <v>-12000</v>
      </c>
      <c r="J30" s="6">
        <v>12000</v>
      </c>
      <c r="L30" s="11" t="s">
        <v>12</v>
      </c>
      <c r="M30" s="12"/>
      <c r="N30" s="10">
        <v>12000</v>
      </c>
    </row>
    <row r="32" spans="1:14" x14ac:dyDescent="0.25">
      <c r="A32" s="9" t="s">
        <v>125</v>
      </c>
    </row>
    <row r="33" spans="2:14" x14ac:dyDescent="0.25">
      <c r="B33" s="9" t="s">
        <v>20</v>
      </c>
      <c r="G33" s="9" t="s">
        <v>21</v>
      </c>
      <c r="L33" s="9" t="s">
        <v>28</v>
      </c>
    </row>
    <row r="34" spans="2:14" x14ac:dyDescent="0.25">
      <c r="B34" s="5"/>
      <c r="C34" s="8" t="s">
        <v>8</v>
      </c>
      <c r="D34" s="8" t="s">
        <v>122</v>
      </c>
      <c r="E34" s="8" t="s">
        <v>18</v>
      </c>
      <c r="G34" s="5"/>
      <c r="H34" s="8" t="s">
        <v>8</v>
      </c>
      <c r="I34" s="8" t="s">
        <v>122</v>
      </c>
      <c r="J34" s="8" t="s">
        <v>18</v>
      </c>
      <c r="L34" s="13"/>
      <c r="M34" s="14"/>
      <c r="N34" s="8" t="s">
        <v>29</v>
      </c>
    </row>
    <row r="35" spans="2:14" x14ac:dyDescent="0.25">
      <c r="B35" s="5" t="s">
        <v>7</v>
      </c>
      <c r="C35" s="6"/>
      <c r="D35" s="10">
        <v>1000</v>
      </c>
      <c r="E35" s="6">
        <v>1000</v>
      </c>
      <c r="G35" s="5" t="s">
        <v>7</v>
      </c>
      <c r="H35" s="6"/>
      <c r="I35" s="10">
        <v>12000</v>
      </c>
      <c r="J35" s="6">
        <v>12000</v>
      </c>
      <c r="L35" s="11" t="s">
        <v>12</v>
      </c>
      <c r="M35" s="12"/>
      <c r="N35" s="10">
        <v>0</v>
      </c>
    </row>
  </sheetData>
  <mergeCells count="2">
    <mergeCell ref="A2:M2"/>
    <mergeCell ref="A1:G1"/>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53456-EA82-4826-909D-369C4371E93F}">
  <dimension ref="A1:J32"/>
  <sheetViews>
    <sheetView showGridLines="0" workbookViewId="0">
      <pane ySplit="2" topLeftCell="A3" activePane="bottomLeft" state="frozen"/>
      <selection pane="bottomLeft" activeCell="D13" sqref="D13"/>
    </sheetView>
  </sheetViews>
  <sheetFormatPr defaultRowHeight="15" x14ac:dyDescent="0.25"/>
  <cols>
    <col min="1" max="1" width="4.7109375" customWidth="1"/>
    <col min="2" max="2" width="5.5703125" customWidth="1"/>
    <col min="3" max="3" width="24.5703125" customWidth="1"/>
    <col min="4" max="4" width="16.85546875" customWidth="1"/>
    <col min="5" max="5" width="10.7109375" bestFit="1" customWidth="1"/>
    <col min="6" max="6" width="10.5703125" bestFit="1" customWidth="1"/>
    <col min="7" max="7" width="10.42578125" customWidth="1"/>
    <col min="12" max="12" width="9.85546875" customWidth="1"/>
  </cols>
  <sheetData>
    <row r="1" spans="1:8" ht="20.25" thickBot="1" x14ac:dyDescent="0.35">
      <c r="A1" s="15" t="s">
        <v>234</v>
      </c>
      <c r="B1" s="15"/>
      <c r="C1" s="15"/>
      <c r="D1" s="15"/>
      <c r="E1" s="15"/>
    </row>
    <row r="2" spans="1:8" ht="100.5" customHeight="1" thickTop="1" x14ac:dyDescent="0.25">
      <c r="A2" s="187" t="s">
        <v>255</v>
      </c>
      <c r="B2" s="187"/>
      <c r="C2" s="187"/>
      <c r="D2" s="187"/>
      <c r="E2" s="187"/>
      <c r="F2" s="187"/>
      <c r="G2" s="187"/>
      <c r="H2" s="187"/>
    </row>
    <row r="3" spans="1:8" ht="21.75" customHeight="1" x14ac:dyDescent="0.25">
      <c r="A3" s="2"/>
      <c r="B3" s="2"/>
      <c r="C3" s="2"/>
      <c r="D3" s="2"/>
      <c r="E3" s="2"/>
      <c r="F3" s="2"/>
      <c r="G3" s="2"/>
      <c r="H3" s="2"/>
    </row>
    <row r="4" spans="1:8" ht="18" thickBot="1" x14ac:dyDescent="0.35">
      <c r="A4" s="4" t="s">
        <v>14</v>
      </c>
      <c r="B4" s="4"/>
      <c r="C4" s="4"/>
      <c r="D4" s="4"/>
      <c r="E4" s="4"/>
    </row>
    <row r="5" spans="1:8" ht="15.75" thickTop="1" x14ac:dyDescent="0.25">
      <c r="A5" s="9" t="s">
        <v>105</v>
      </c>
    </row>
    <row r="6" spans="1:8" x14ac:dyDescent="0.25">
      <c r="B6" s="5"/>
      <c r="C6" s="7" t="s">
        <v>4</v>
      </c>
      <c r="D6" s="7" t="s">
        <v>75</v>
      </c>
      <c r="E6" s="7" t="s">
        <v>5</v>
      </c>
      <c r="F6" s="8" t="s">
        <v>3</v>
      </c>
      <c r="G6" s="8" t="s">
        <v>6</v>
      </c>
    </row>
    <row r="7" spans="1:8" x14ac:dyDescent="0.25">
      <c r="B7" s="5" t="s">
        <v>3</v>
      </c>
      <c r="C7" s="5" t="s">
        <v>113</v>
      </c>
      <c r="D7" s="5" t="s">
        <v>114</v>
      </c>
      <c r="E7" s="5" t="s">
        <v>8</v>
      </c>
      <c r="F7" s="6">
        <v>20000</v>
      </c>
      <c r="G7" s="6"/>
    </row>
    <row r="8" spans="1:8" x14ac:dyDescent="0.25">
      <c r="B8" s="5" t="s">
        <v>9</v>
      </c>
      <c r="C8" s="5" t="s">
        <v>10</v>
      </c>
      <c r="D8" s="5"/>
      <c r="E8" s="5"/>
      <c r="F8" s="6"/>
      <c r="G8" s="6">
        <v>20000</v>
      </c>
    </row>
    <row r="9" spans="1:8" x14ac:dyDescent="0.25">
      <c r="E9" s="1"/>
      <c r="F9" s="1"/>
    </row>
    <row r="10" spans="1:8" x14ac:dyDescent="0.25">
      <c r="A10" s="9" t="s">
        <v>108</v>
      </c>
      <c r="E10" s="1"/>
      <c r="F10" s="1"/>
    </row>
    <row r="11" spans="1:8" x14ac:dyDescent="0.25">
      <c r="B11" s="5"/>
      <c r="C11" s="7" t="s">
        <v>4</v>
      </c>
      <c r="D11" s="7" t="s">
        <v>75</v>
      </c>
      <c r="E11" s="7" t="s">
        <v>5</v>
      </c>
      <c r="F11" s="8" t="s">
        <v>3</v>
      </c>
      <c r="G11" s="8" t="s">
        <v>6</v>
      </c>
    </row>
    <row r="12" spans="1:8" x14ac:dyDescent="0.25">
      <c r="B12" s="5" t="s">
        <v>11</v>
      </c>
      <c r="C12" s="5" t="s">
        <v>106</v>
      </c>
      <c r="D12" s="5" t="s">
        <v>109</v>
      </c>
      <c r="E12" s="5"/>
      <c r="F12" s="6">
        <v>20000</v>
      </c>
      <c r="G12" s="6"/>
    </row>
    <row r="13" spans="1:8" x14ac:dyDescent="0.25">
      <c r="B13" s="5" t="s">
        <v>9</v>
      </c>
      <c r="C13" s="5" t="s">
        <v>113</v>
      </c>
      <c r="D13" s="5" t="s">
        <v>114</v>
      </c>
      <c r="E13" s="5" t="s">
        <v>13</v>
      </c>
      <c r="F13" s="6"/>
      <c r="G13" s="6">
        <v>20000</v>
      </c>
    </row>
    <row r="14" spans="1:8" x14ac:dyDescent="0.25">
      <c r="E14" s="1"/>
      <c r="F14" s="1"/>
    </row>
    <row r="15" spans="1:8" x14ac:dyDescent="0.25">
      <c r="A15" s="9" t="s">
        <v>110</v>
      </c>
      <c r="E15" s="1"/>
      <c r="F15" s="1"/>
    </row>
    <row r="16" spans="1:8" x14ac:dyDescent="0.25">
      <c r="B16" s="5"/>
      <c r="C16" s="7" t="s">
        <v>4</v>
      </c>
      <c r="D16" s="7" t="s">
        <v>75</v>
      </c>
      <c r="E16" s="7" t="s">
        <v>5</v>
      </c>
      <c r="F16" s="8" t="s">
        <v>3</v>
      </c>
      <c r="G16" s="8" t="s">
        <v>6</v>
      </c>
    </row>
    <row r="17" spans="1:10" x14ac:dyDescent="0.25">
      <c r="B17" s="5" t="s">
        <v>3</v>
      </c>
      <c r="C17" s="5" t="s">
        <v>111</v>
      </c>
      <c r="D17" s="5" t="s">
        <v>107</v>
      </c>
      <c r="E17" s="5" t="s">
        <v>13</v>
      </c>
      <c r="F17" s="6">
        <v>5000</v>
      </c>
      <c r="G17" s="6"/>
    </row>
    <row r="18" spans="1:10" x14ac:dyDescent="0.25">
      <c r="B18" s="5" t="s">
        <v>6</v>
      </c>
      <c r="C18" s="5" t="s">
        <v>112</v>
      </c>
      <c r="D18" s="5" t="s">
        <v>109</v>
      </c>
      <c r="E18" s="5"/>
      <c r="F18" s="6"/>
      <c r="G18" s="6">
        <v>5000</v>
      </c>
    </row>
    <row r="20" spans="1:10" ht="18" thickBot="1" x14ac:dyDescent="0.35">
      <c r="A20" s="4" t="s">
        <v>16</v>
      </c>
      <c r="B20" s="4"/>
      <c r="C20" s="4"/>
      <c r="D20" s="4"/>
    </row>
    <row r="21" spans="1:10" ht="15.75" thickTop="1" x14ac:dyDescent="0.25"/>
    <row r="22" spans="1:10" x14ac:dyDescent="0.25">
      <c r="A22" s="9" t="s">
        <v>17</v>
      </c>
    </row>
    <row r="23" spans="1:10" x14ac:dyDescent="0.25">
      <c r="B23" s="9" t="s">
        <v>27</v>
      </c>
      <c r="C23" s="9"/>
      <c r="H23" s="9" t="s">
        <v>28</v>
      </c>
    </row>
    <row r="24" spans="1:10" x14ac:dyDescent="0.25">
      <c r="B24" s="13"/>
      <c r="C24" s="14"/>
      <c r="D24" s="8" t="s">
        <v>8</v>
      </c>
      <c r="E24" s="8" t="s">
        <v>13</v>
      </c>
      <c r="F24" s="8" t="s">
        <v>18</v>
      </c>
      <c r="H24" s="13"/>
      <c r="I24" s="14"/>
      <c r="J24" s="8" t="s">
        <v>29</v>
      </c>
    </row>
    <row r="25" spans="1:10" x14ac:dyDescent="0.25">
      <c r="B25" s="5" t="s">
        <v>113</v>
      </c>
      <c r="C25" s="5"/>
      <c r="D25" s="6">
        <v>20000</v>
      </c>
      <c r="E25" s="10">
        <v>-20000</v>
      </c>
      <c r="F25" s="6">
        <f>SUM(D25:E25)</f>
        <v>0</v>
      </c>
      <c r="H25" s="11" t="s">
        <v>106</v>
      </c>
      <c r="I25" s="12"/>
      <c r="J25" s="10">
        <v>20000</v>
      </c>
    </row>
    <row r="27" spans="1:10" x14ac:dyDescent="0.25">
      <c r="A27" s="9" t="s">
        <v>115</v>
      </c>
    </row>
    <row r="28" spans="1:10" x14ac:dyDescent="0.25">
      <c r="B28" s="9" t="s">
        <v>27</v>
      </c>
      <c r="C28" s="9"/>
      <c r="H28" s="9" t="s">
        <v>28</v>
      </c>
    </row>
    <row r="29" spans="1:10" x14ac:dyDescent="0.25">
      <c r="B29" s="13"/>
      <c r="C29" s="14"/>
      <c r="D29" s="8" t="s">
        <v>8</v>
      </c>
      <c r="E29" s="8" t="s">
        <v>13</v>
      </c>
      <c r="F29" s="8" t="s">
        <v>18</v>
      </c>
      <c r="H29" s="13"/>
      <c r="I29" s="14"/>
      <c r="J29" s="8" t="s">
        <v>29</v>
      </c>
    </row>
    <row r="30" spans="1:10" x14ac:dyDescent="0.25">
      <c r="B30" s="5" t="s">
        <v>113</v>
      </c>
      <c r="C30" s="5"/>
      <c r="D30" s="6">
        <v>20000</v>
      </c>
      <c r="E30" s="10">
        <v>-20000</v>
      </c>
      <c r="F30" s="6">
        <f>SUM(D30:E30)</f>
        <v>0</v>
      </c>
      <c r="H30" s="11" t="s">
        <v>106</v>
      </c>
      <c r="I30" s="12"/>
      <c r="J30" s="10">
        <v>15000</v>
      </c>
    </row>
    <row r="31" spans="1:10" x14ac:dyDescent="0.25">
      <c r="B31" s="5" t="s">
        <v>116</v>
      </c>
      <c r="C31" s="5"/>
      <c r="D31" s="6"/>
      <c r="E31" s="10">
        <v>5000</v>
      </c>
      <c r="F31" s="6">
        <f>SUM(D31:E31)</f>
        <v>5000</v>
      </c>
      <c r="H31" s="17"/>
      <c r="I31" s="17"/>
      <c r="J31" s="19"/>
    </row>
    <row r="32" spans="1:10" x14ac:dyDescent="0.25">
      <c r="H32" s="3"/>
    </row>
  </sheetData>
  <mergeCells count="1">
    <mergeCell ref="A2:H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5622043-84c9-419c-8675-e1f96a728305">
      <Terms xmlns="http://schemas.microsoft.com/office/infopath/2007/PartnerControls"/>
    </lcf76f155ced4ddcb4097134ff3c332f>
    <TaxCatchAll xmlns="f387e043-b8b7-437b-a681-ae3ddade680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E324CB7E008C64AB63DE8325827BE98" ma:contentTypeVersion="14" ma:contentTypeDescription="Create a new document." ma:contentTypeScope="" ma:versionID="990be765133543de2e9954e309d3b82a">
  <xsd:schema xmlns:xsd="http://www.w3.org/2001/XMLSchema" xmlns:xs="http://www.w3.org/2001/XMLSchema" xmlns:p="http://schemas.microsoft.com/office/2006/metadata/properties" xmlns:ns2="b5622043-84c9-419c-8675-e1f96a728305" xmlns:ns3="f387e043-b8b7-437b-a681-ae3ddade6802" targetNamespace="http://schemas.microsoft.com/office/2006/metadata/properties" ma:root="true" ma:fieldsID="81643e89b4cc7f9f6d73f7e58e39f466" ns2:_="" ns3:_="">
    <xsd:import namespace="b5622043-84c9-419c-8675-e1f96a728305"/>
    <xsd:import namespace="f387e043-b8b7-437b-a681-ae3ddade6802"/>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622043-84c9-419c-8675-e1f96a7283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9c418c6-0798-4377-8484-e37f7a17df5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87e043-b8b7-437b-a681-ae3ddade680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b289e4d-c67e-44fe-af25-55bd927f95ab}" ma:internalName="TaxCatchAll" ma:showField="CatchAllData" ma:web="f387e043-b8b7-437b-a681-ae3ddade68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162C1E-133A-426A-ABA0-1E541657137E}">
  <ds:schemaRefs>
    <ds:schemaRef ds:uri="http://schemas.microsoft.com/office/2006/metadata/properties"/>
    <ds:schemaRef ds:uri="http://schemas.microsoft.com/office/infopath/2007/PartnerControls"/>
    <ds:schemaRef ds:uri="b5622043-84c9-419c-8675-e1f96a728305"/>
    <ds:schemaRef ds:uri="f387e043-b8b7-437b-a681-ae3ddade6802"/>
  </ds:schemaRefs>
</ds:datastoreItem>
</file>

<file path=customXml/itemProps2.xml><?xml version="1.0" encoding="utf-8"?>
<ds:datastoreItem xmlns:ds="http://schemas.openxmlformats.org/officeDocument/2006/customXml" ds:itemID="{BDC8A17F-9267-496B-9112-2579A518AC9F}">
  <ds:schemaRefs>
    <ds:schemaRef ds:uri="http://schemas.microsoft.com/sharepoint/v3/contenttype/forms"/>
  </ds:schemaRefs>
</ds:datastoreItem>
</file>

<file path=customXml/itemProps3.xml><?xml version="1.0" encoding="utf-8"?>
<ds:datastoreItem xmlns:ds="http://schemas.openxmlformats.org/officeDocument/2006/customXml" ds:itemID="{965E7096-FA6E-46FD-8E8C-8B7988923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622043-84c9-419c-8675-e1f96a728305"/>
    <ds:schemaRef ds:uri="f387e043-b8b7-437b-a681-ae3ddade6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About</vt:lpstr>
      <vt:lpstr>Questions for pilot</vt:lpstr>
      <vt:lpstr>Scale</vt:lpstr>
      <vt:lpstr>Detail</vt:lpstr>
      <vt:lpstr>4.1</vt:lpstr>
      <vt:lpstr>5.3</vt:lpstr>
      <vt:lpstr>3.2_6.1</vt:lpstr>
      <vt:lpstr>6.3</vt:lpstr>
      <vt:lpstr>6.4</vt:lpstr>
      <vt:lpstr>Glossary</vt:lpstr>
      <vt:lpstr>List</vt:lpstr>
      <vt:lpstr>Colours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Musoke</dc:creator>
  <cp:lastModifiedBy>Samantha Musoke</cp:lastModifiedBy>
  <dcterms:created xsi:type="dcterms:W3CDTF">2020-06-29T09:03:58Z</dcterms:created>
  <dcterms:modified xsi:type="dcterms:W3CDTF">2022-07-27T10:17:06Z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0x0101004E324CB7E008C64AB63DE8325827BE98</vt:lpwstr>
  </property>
  <property fmtid="{D5CDD505-2E9C-101B-9397-08002B2CF9AE}" pid="3" name="Order">
    <vt:r8>1700</vt:r8>
  </property>
</Properties>
</file>